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6" activeTab="0"/>
  </bookViews>
  <sheets>
    <sheet name="DICOMANO" sheetId="1" r:id="rId1"/>
    <sheet name="Dic contea filipponigiornaliero" sheetId="2" r:id="rId2"/>
    <sheet name="Foglio1" sheetId="3" r:id="rId3"/>
  </sheets>
  <definedNames>
    <definedName name="_xlnm.Print_Area" localSheetId="0">'DICOMANO'!$A$1:$N$8</definedName>
  </definedNames>
  <calcPr fullCalcOnLoad="1"/>
</workbook>
</file>

<file path=xl/sharedStrings.xml><?xml version="1.0" encoding="utf-8"?>
<sst xmlns="http://schemas.openxmlformats.org/spreadsheetml/2006/main" count="68" uniqueCount="46">
  <si>
    <t>Totale</t>
  </si>
  <si>
    <t>TOTALE RSU</t>
  </si>
  <si>
    <t>TOTALE ORGANICO</t>
  </si>
  <si>
    <t>TOTALE MULTIMATERIALE</t>
  </si>
  <si>
    <t>TOTALE CARTA</t>
  </si>
  <si>
    <t>TOTALE RIFIUTI</t>
  </si>
  <si>
    <t>TOTALE R.D.</t>
  </si>
  <si>
    <t>% R.D.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</si>
  <si>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</si>
  <si>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</si>
  <si>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</si>
  <si>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</si>
  <si>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</si>
  <si>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</si>
  <si>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</si>
  <si>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</si>
  <si>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</si>
  <si>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</si>
  <si>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</si>
  <si>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</si>
  <si>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DICOMANO</t>
  </si>
  <si>
    <t>Giorni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</si>
  <si>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</si>
  <si>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</si>
  <si>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</si>
  <si>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</si>
  <si>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</si>
  <si>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</si>
  <si>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</si>
  <si>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</si>
  <si>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</si>
  <si>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</si>
  <si>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</si>
  <si>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</si>
  <si>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Legenda</t>
  </si>
  <si>
    <t>Organico</t>
  </si>
  <si>
    <t>lunedì</t>
  </si>
  <si>
    <t>RSU Indifferenziato</t>
  </si>
  <si>
    <t>martedì</t>
  </si>
  <si>
    <t>mercoledì</t>
  </si>
  <si>
    <t>Carta e Cartone</t>
  </si>
  <si>
    <t>giovedì</t>
  </si>
  <si>
    <t>Multimateriale</t>
  </si>
  <si>
    <t>venerdì</t>
  </si>
  <si>
    <t>sabato</t>
  </si>
  <si>
    <t>Dicomano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</si>
</sst>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;\-#,##0.00\ ;&quot; -&quot;#\ ;@\ "/>
    <numFmt numFmtId="165" formatCode="0.0"/>
    <numFmt numFmtId="166" formatCode="0.0%"/>
    <numFmt numFmtId="167" formatCode="#,##0.00_ ;\-#,##0.00\ "/>
  </numFmts>
  <fonts count="47">
    <font>
      <sz val="10"/>
      <name val="Arial"/>
      <family val="2"/>
    </font>
    <font>
      <b/>
      <sz val="11"/>
      <name val="Berlin Sans FB Demi"/>
      <family val="2"/>
    </font>
    <font>
      <sz val="12"/>
      <name val="Arial"/>
      <family val="2"/>
    </font>
    <font>
      <b/>
      <sz val="12"/>
      <name val="Berlin Sans FB Demi"/>
      <family val="2"/>
    </font>
    <font>
      <sz val="8"/>
      <name val="Arial"/>
      <family val="2"/>
    </font>
    <font>
      <b/>
      <sz val="16"/>
      <name val="Bodoni MT Black"/>
      <family val="1"/>
    </font>
    <font>
      <b/>
      <sz val="14"/>
      <name val="Berlin Sans FB Dem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0" xfId="48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164" fontId="3" fillId="33" borderId="10" xfId="43" applyFont="1" applyFill="1" applyBorder="1" applyAlignment="1" applyProtection="1">
      <alignment horizontal="center"/>
      <protection/>
    </xf>
    <xf numFmtId="164" fontId="3" fillId="34" borderId="10" xfId="43" applyFont="1" applyFill="1" applyBorder="1" applyAlignment="1" applyProtection="1">
      <alignment horizontal="center"/>
      <protection/>
    </xf>
    <xf numFmtId="164" fontId="3" fillId="35" borderId="10" xfId="43" applyFont="1" applyFill="1" applyBorder="1" applyAlignment="1" applyProtection="1">
      <alignment horizontal="center"/>
      <protection/>
    </xf>
    <xf numFmtId="164" fontId="3" fillId="36" borderId="10" xfId="43" applyFont="1" applyFill="1" applyBorder="1" applyAlignment="1" applyProtection="1">
      <alignment horizontal="center"/>
      <protection/>
    </xf>
    <xf numFmtId="164" fontId="3" fillId="37" borderId="10" xfId="43" applyFont="1" applyFill="1" applyBorder="1" applyAlignment="1" applyProtection="1">
      <alignment horizontal="center"/>
      <protection/>
    </xf>
    <xf numFmtId="164" fontId="3" fillId="38" borderId="10" xfId="43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vertical="center" wrapText="1"/>
    </xf>
    <xf numFmtId="164" fontId="3" fillId="0" borderId="10" xfId="43" applyFont="1" applyFill="1" applyBorder="1" applyAlignment="1" applyProtection="1">
      <alignment horizontal="right"/>
      <protection/>
    </xf>
    <xf numFmtId="164" fontId="3" fillId="0" borderId="10" xfId="43" applyFont="1" applyFill="1" applyBorder="1" applyAlignment="1" applyProtection="1">
      <alignment horizontal="center"/>
      <protection/>
    </xf>
    <xf numFmtId="10" fontId="3" fillId="0" borderId="10" xfId="48" applyNumberFormat="1" applyFont="1" applyFill="1" applyBorder="1" applyAlignment="1" applyProtection="1">
      <alignment horizontal="right"/>
      <protection/>
    </xf>
    <xf numFmtId="10" fontId="3" fillId="0" borderId="10" xfId="48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39" borderId="10" xfId="43" applyFont="1" applyFill="1" applyBorder="1" applyAlignment="1">
      <alignment/>
    </xf>
    <xf numFmtId="164" fontId="0" fillId="37" borderId="10" xfId="43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43" applyFont="1" applyFill="1" applyBorder="1" applyAlignment="1">
      <alignment/>
    </xf>
    <xf numFmtId="164" fontId="0" fillId="0" borderId="10" xfId="43" applyFont="1" applyFill="1" applyBorder="1" applyAlignment="1">
      <alignment/>
    </xf>
    <xf numFmtId="0" fontId="0" fillId="41" borderId="10" xfId="0" applyFill="1" applyBorder="1" applyAlignment="1">
      <alignment/>
    </xf>
    <xf numFmtId="164" fontId="0" fillId="42" borderId="10" xfId="43" applyFont="1" applyFill="1" applyBorder="1" applyAlignment="1">
      <alignment/>
    </xf>
    <xf numFmtId="164" fontId="0" fillId="43" borderId="10" xfId="43" applyFont="1" applyFill="1" applyBorder="1" applyAlignment="1">
      <alignment/>
    </xf>
    <xf numFmtId="164" fontId="0" fillId="41" borderId="10" xfId="43" applyFont="1" applyFill="1" applyBorder="1" applyAlignment="1">
      <alignment/>
    </xf>
    <xf numFmtId="4" fontId="0" fillId="44" borderId="12" xfId="0" applyNumberFormat="1" applyFont="1" applyFill="1" applyBorder="1" applyAlignment="1">
      <alignment/>
    </xf>
    <xf numFmtId="0" fontId="0" fillId="41" borderId="13" xfId="0" applyFont="1" applyFill="1" applyBorder="1" applyAlignment="1">
      <alignment horizontal="center"/>
    </xf>
    <xf numFmtId="4" fontId="0" fillId="45" borderId="10" xfId="0" applyNumberFormat="1" applyFill="1" applyBorder="1" applyAlignment="1">
      <alignment horizontal="center"/>
    </xf>
    <xf numFmtId="4" fontId="0" fillId="41" borderId="10" xfId="0" applyNumberFormat="1" applyFill="1" applyBorder="1" applyAlignment="1">
      <alignment/>
    </xf>
    <xf numFmtId="4" fontId="0" fillId="42" borderId="13" xfId="0" applyNumberFormat="1" applyFill="1" applyBorder="1" applyAlignment="1">
      <alignment horizontal="center"/>
    </xf>
    <xf numFmtId="0" fontId="0" fillId="27" borderId="12" xfId="0" applyFont="1" applyFill="1" applyBorder="1" applyAlignment="1">
      <alignment/>
    </xf>
    <xf numFmtId="0" fontId="45" fillId="41" borderId="13" xfId="0" applyFont="1" applyFill="1" applyBorder="1" applyAlignment="1">
      <alignment horizontal="center"/>
    </xf>
    <xf numFmtId="4" fontId="45" fillId="41" borderId="10" xfId="0" applyNumberFormat="1" applyFont="1" applyFill="1" applyBorder="1" applyAlignment="1">
      <alignment/>
    </xf>
    <xf numFmtId="0" fontId="45" fillId="45" borderId="10" xfId="0" applyFont="1" applyFill="1" applyBorder="1" applyAlignment="1">
      <alignment horizontal="center"/>
    </xf>
    <xf numFmtId="164" fontId="45" fillId="43" borderId="10" xfId="43" applyFont="1" applyFill="1" applyBorder="1" applyAlignment="1">
      <alignment/>
    </xf>
    <xf numFmtId="0" fontId="45" fillId="41" borderId="10" xfId="0" applyFont="1" applyFill="1" applyBorder="1" applyAlignment="1">
      <alignment/>
    </xf>
    <xf numFmtId="164" fontId="45" fillId="41" borderId="10" xfId="43" applyFont="1" applyFill="1" applyBorder="1" applyAlignment="1">
      <alignment/>
    </xf>
    <xf numFmtId="164" fontId="45" fillId="42" borderId="10" xfId="43" applyFont="1" applyFill="1" applyBorder="1" applyAlignment="1">
      <alignment/>
    </xf>
    <xf numFmtId="0" fontId="45" fillId="0" borderId="10" xfId="0" applyFont="1" applyFill="1" applyBorder="1" applyAlignment="1">
      <alignment/>
    </xf>
    <xf numFmtId="4" fontId="45" fillId="45" borderId="10" xfId="0" applyNumberFormat="1" applyFont="1" applyFill="1" applyBorder="1" applyAlignment="1">
      <alignment horizontal="center"/>
    </xf>
    <xf numFmtId="164" fontId="45" fillId="43" borderId="13" xfId="43" applyFont="1" applyFill="1" applyBorder="1" applyAlignment="1">
      <alignment horizontal="center"/>
    </xf>
    <xf numFmtId="0" fontId="45" fillId="26" borderId="12" xfId="0" applyFont="1" applyFill="1" applyBorder="1" applyAlignment="1">
      <alignment/>
    </xf>
    <xf numFmtId="164" fontId="45" fillId="41" borderId="13" xfId="43" applyFont="1" applyFill="1" applyBorder="1" applyAlignment="1">
      <alignment horizontal="center"/>
    </xf>
    <xf numFmtId="4" fontId="45" fillId="42" borderId="13" xfId="0" applyNumberFormat="1" applyFont="1" applyFill="1" applyBorder="1" applyAlignment="1">
      <alignment horizontal="center"/>
    </xf>
    <xf numFmtId="0" fontId="45" fillId="46" borderId="12" xfId="0" applyFont="1" applyFill="1" applyBorder="1" applyAlignment="1">
      <alignment/>
    </xf>
    <xf numFmtId="0" fontId="45" fillId="41" borderId="13" xfId="0" applyFont="1" applyFill="1" applyBorder="1" applyAlignment="1">
      <alignment/>
    </xf>
    <xf numFmtId="0" fontId="45" fillId="43" borderId="12" xfId="0" applyFont="1" applyFill="1" applyBorder="1" applyAlignment="1">
      <alignment/>
    </xf>
    <xf numFmtId="164" fontId="45" fillId="0" borderId="13" xfId="43" applyFont="1" applyFill="1" applyBorder="1" applyAlignment="1">
      <alignment/>
    </xf>
    <xf numFmtId="164" fontId="45" fillId="0" borderId="12" xfId="43" applyFont="1" applyFill="1" applyBorder="1" applyAlignment="1">
      <alignment/>
    </xf>
    <xf numFmtId="0" fontId="45" fillId="44" borderId="12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164" fontId="45" fillId="41" borderId="13" xfId="43" applyFont="1" applyFill="1" applyBorder="1" applyAlignment="1">
      <alignment horizontal="center"/>
    </xf>
    <xf numFmtId="0" fontId="45" fillId="47" borderId="12" xfId="0" applyFont="1" applyFill="1" applyBorder="1" applyAlignment="1">
      <alignment/>
    </xf>
    <xf numFmtId="164" fontId="45" fillId="43" borderId="13" xfId="43" applyFont="1" applyFill="1" applyBorder="1" applyAlignment="1">
      <alignment horizontal="center"/>
    </xf>
    <xf numFmtId="0" fontId="45" fillId="43" borderId="12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164" fontId="45" fillId="41" borderId="13" xfId="43" applyFont="1" applyFill="1" applyBorder="1" applyAlignment="1">
      <alignment horizontal="center"/>
    </xf>
    <xf numFmtId="0" fontId="45" fillId="41" borderId="12" xfId="0" applyFont="1" applyFill="1" applyBorder="1" applyAlignment="1">
      <alignment/>
    </xf>
    <xf numFmtId="4" fontId="45" fillId="45" borderId="13" xfId="0" applyNumberFormat="1" applyFont="1" applyFill="1" applyBorder="1" applyAlignment="1">
      <alignment horizontal="center"/>
    </xf>
    <xf numFmtId="0" fontId="45" fillId="45" borderId="12" xfId="0" applyFont="1" applyFill="1" applyBorder="1" applyAlignment="1">
      <alignment/>
    </xf>
    <xf numFmtId="0" fontId="45" fillId="41" borderId="13" xfId="0" applyFont="1" applyFill="1" applyBorder="1" applyAlignment="1">
      <alignment horizontal="center"/>
    </xf>
    <xf numFmtId="4" fontId="45" fillId="41" borderId="13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45" borderId="13" xfId="0" applyFont="1" applyFill="1" applyBorder="1" applyAlignment="1">
      <alignment horizontal="center"/>
    </xf>
    <xf numFmtId="4" fontId="0" fillId="45" borderId="13" xfId="0" applyNumberFormat="1" applyFill="1" applyBorder="1" applyAlignment="1">
      <alignment horizontal="center"/>
    </xf>
    <xf numFmtId="0" fontId="0" fillId="45" borderId="12" xfId="0" applyFill="1" applyBorder="1" applyAlignment="1">
      <alignment/>
    </xf>
    <xf numFmtId="164" fontId="0" fillId="41" borderId="13" xfId="43" applyFont="1" applyFill="1" applyBorder="1" applyAlignment="1">
      <alignment horizontal="center"/>
    </xf>
    <xf numFmtId="0" fontId="0" fillId="41" borderId="12" xfId="0" applyFill="1" applyBorder="1" applyAlignment="1">
      <alignment/>
    </xf>
    <xf numFmtId="4" fontId="0" fillId="42" borderId="13" xfId="0" applyNumberFormat="1" applyFill="1" applyBorder="1" applyAlignment="1">
      <alignment horizontal="center"/>
    </xf>
    <xf numFmtId="0" fontId="0" fillId="44" borderId="12" xfId="0" applyFill="1" applyBorder="1" applyAlignment="1">
      <alignment/>
    </xf>
    <xf numFmtId="4" fontId="45" fillId="42" borderId="13" xfId="0" applyNumberFormat="1" applyFont="1" applyFill="1" applyBorder="1" applyAlignment="1">
      <alignment horizontal="center"/>
    </xf>
    <xf numFmtId="0" fontId="45" fillId="44" borderId="12" xfId="0" applyFont="1" applyFill="1" applyBorder="1" applyAlignment="1">
      <alignment/>
    </xf>
    <xf numFmtId="164" fontId="0" fillId="43" borderId="13" xfId="43" applyFont="1" applyFill="1" applyBorder="1" applyAlignment="1">
      <alignment horizontal="center"/>
    </xf>
    <xf numFmtId="0" fontId="0" fillId="43" borderId="12" xfId="0" applyFill="1" applyBorder="1" applyAlignment="1">
      <alignment/>
    </xf>
    <xf numFmtId="164" fontId="0" fillId="0" borderId="13" xfId="43" applyFont="1" applyFill="1" applyBorder="1" applyAlignment="1">
      <alignment horizontal="center"/>
    </xf>
    <xf numFmtId="164" fontId="0" fillId="0" borderId="12" xfId="43" applyFont="1" applyFill="1" applyBorder="1" applyAlignment="1">
      <alignment horizontal="center"/>
    </xf>
    <xf numFmtId="0" fontId="8" fillId="41" borderId="13" xfId="0" applyFont="1" applyFill="1" applyBorder="1" applyAlignment="1">
      <alignment horizontal="center"/>
    </xf>
    <xf numFmtId="0" fontId="8" fillId="41" borderId="12" xfId="0" applyFont="1" applyFill="1" applyBorder="1" applyAlignment="1">
      <alignment/>
    </xf>
    <xf numFmtId="0" fontId="0" fillId="41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164" fontId="0" fillId="0" borderId="0" xfId="43" applyFont="1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0" fontId="0" fillId="41" borderId="13" xfId="0" applyFont="1" applyFill="1" applyBorder="1" applyAlignment="1">
      <alignment horizontal="center"/>
    </xf>
    <xf numFmtId="0" fontId="0" fillId="27" borderId="12" xfId="0" applyFont="1" applyFill="1" applyBorder="1" applyAlignment="1">
      <alignment/>
    </xf>
    <xf numFmtId="0" fontId="0" fillId="43" borderId="12" xfId="0" applyFont="1" applyFill="1" applyBorder="1" applyAlignment="1">
      <alignment/>
    </xf>
    <xf numFmtId="164" fontId="45" fillId="0" borderId="13" xfId="43" applyFont="1" applyFill="1" applyBorder="1" applyAlignment="1">
      <alignment horizontal="center"/>
    </xf>
    <xf numFmtId="164" fontId="45" fillId="0" borderId="12" xfId="43" applyFont="1" applyFill="1" applyBorder="1" applyAlignment="1">
      <alignment horizontal="center"/>
    </xf>
    <xf numFmtId="0" fontId="45" fillId="27" borderId="12" xfId="0" applyFont="1" applyFill="1" applyBorder="1" applyAlignment="1">
      <alignment/>
    </xf>
    <xf numFmtId="0" fontId="45" fillId="42" borderId="13" xfId="0" applyFont="1" applyFill="1" applyBorder="1" applyAlignment="1">
      <alignment horizontal="center"/>
    </xf>
    <xf numFmtId="3" fontId="45" fillId="45" borderId="13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164" fontId="46" fillId="43" borderId="13" xfId="43" applyFont="1" applyFill="1" applyBorder="1" applyAlignment="1">
      <alignment horizontal="center"/>
    </xf>
    <xf numFmtId="0" fontId="46" fillId="43" borderId="12" xfId="0" applyFont="1" applyFill="1" applyBorder="1" applyAlignment="1">
      <alignment/>
    </xf>
    <xf numFmtId="0" fontId="46" fillId="41" borderId="13" xfId="0" applyFont="1" applyFill="1" applyBorder="1" applyAlignment="1">
      <alignment horizontal="center"/>
    </xf>
    <xf numFmtId="0" fontId="46" fillId="41" borderId="12" xfId="0" applyFont="1" applyFill="1" applyBorder="1" applyAlignment="1">
      <alignment/>
    </xf>
    <xf numFmtId="0" fontId="45" fillId="46" borderId="13" xfId="0" applyFont="1" applyFill="1" applyBorder="1" applyAlignment="1">
      <alignment horizontal="center"/>
    </xf>
    <xf numFmtId="0" fontId="45" fillId="46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DC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view="pageBreakPreview" zoomScale="110" zoomScaleNormal="90" zoomScaleSheetLayoutView="110" zoomScalePageLayoutView="0" workbookViewId="0" topLeftCell="D1">
      <selection activeCell="M6" sqref="M6"/>
    </sheetView>
  </sheetViews>
  <sheetFormatPr defaultColWidth="11.57421875" defaultRowHeight="12.75"/>
  <cols>
    <col min="1" max="1" width="21.00390625" style="0" bestFit="1" customWidth="1"/>
    <col min="2" max="3" width="12.421875" style="0" bestFit="1" customWidth="1"/>
    <col min="4" max="4" width="12.140625" style="0" bestFit="1" customWidth="1"/>
    <col min="5" max="5" width="12.28125" style="0" bestFit="1" customWidth="1"/>
    <col min="6" max="6" width="12.140625" style="0" bestFit="1" customWidth="1"/>
    <col min="7" max="8" width="12.57421875" style="0" bestFit="1" customWidth="1"/>
    <col min="9" max="9" width="14.421875" style="0" customWidth="1"/>
    <col min="10" max="10" width="13.00390625" style="0" bestFit="1" customWidth="1"/>
    <col min="11" max="11" width="12.28125" style="0" bestFit="1" customWidth="1"/>
    <col min="12" max="12" width="13.57421875" style="0" bestFit="1" customWidth="1"/>
    <col min="13" max="13" width="12.140625" style="0" bestFit="1" customWidth="1"/>
    <col min="14" max="14" width="15.28125" style="0" customWidth="1"/>
  </cols>
  <sheetData>
    <row r="1" spans="1:14" ht="20.25">
      <c r="A1" s="3" t="s">
        <v>20</v>
      </c>
      <c r="B1" s="4" t="s">
        <v>8</v>
      </c>
      <c r="C1" s="4" t="s">
        <v>9</v>
      </c>
      <c r="D1" s="4" t="s">
        <v>10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19</v>
      </c>
      <c r="N1" s="4" t="s">
        <v>0</v>
      </c>
    </row>
    <row r="2" spans="1:15" ht="15">
      <c r="A2" s="5" t="s">
        <v>1</v>
      </c>
      <c r="B2" s="6">
        <v>9210</v>
      </c>
      <c r="C2" s="6">
        <v>8550</v>
      </c>
      <c r="D2" s="6">
        <v>10890</v>
      </c>
      <c r="E2" s="6">
        <v>9370</v>
      </c>
      <c r="F2" s="6">
        <v>12240</v>
      </c>
      <c r="G2" s="6">
        <f>'Dic contea filipponigiornaliero'!H45</f>
        <v>8910</v>
      </c>
      <c r="H2" s="6">
        <v>11870</v>
      </c>
      <c r="I2" s="6">
        <f>'Dic contea filipponigiornaliero'!J45</f>
        <v>18070</v>
      </c>
      <c r="J2" s="6">
        <f>'Dic contea filipponigiornaliero'!K45+1520</f>
        <v>16860</v>
      </c>
      <c r="K2" s="6">
        <f>'Dic contea filipponigiornaliero'!L45+1670</f>
        <v>16550</v>
      </c>
      <c r="L2" s="6">
        <f>'Dic contea filipponigiornaliero'!M45+1370</f>
        <v>18910</v>
      </c>
      <c r="M2" s="6">
        <f>'Dic contea filipponigiornaliero'!N45+1570</f>
        <v>15520</v>
      </c>
      <c r="N2" s="6">
        <f>SUM(B2:M2)</f>
        <v>156950</v>
      </c>
      <c r="O2" s="2"/>
    </row>
    <row r="3" spans="1:15" ht="15">
      <c r="A3" s="5" t="s">
        <v>2</v>
      </c>
      <c r="B3" s="7">
        <v>9920</v>
      </c>
      <c r="C3" s="7">
        <v>8890</v>
      </c>
      <c r="D3" s="7">
        <v>11360</v>
      </c>
      <c r="E3" s="7">
        <v>11090</v>
      </c>
      <c r="F3" s="7">
        <v>11060</v>
      </c>
      <c r="G3" s="7">
        <f>'Dic contea filipponigiornaliero'!H46</f>
        <v>11300</v>
      </c>
      <c r="H3" s="7">
        <v>16450</v>
      </c>
      <c r="I3" s="7">
        <f>'Dic contea filipponigiornaliero'!J46</f>
        <v>19530</v>
      </c>
      <c r="J3" s="7">
        <f>'Dic contea filipponigiornaliero'!K46</f>
        <v>17910</v>
      </c>
      <c r="K3" s="7">
        <f>'Dic contea filipponigiornaliero'!L46</f>
        <v>16440</v>
      </c>
      <c r="L3" s="7">
        <f>'Dic contea filipponigiornaliero'!M46</f>
        <v>16150</v>
      </c>
      <c r="M3" s="7">
        <f>'Dic contea filipponigiornaliero'!N46</f>
        <v>15760</v>
      </c>
      <c r="N3" s="7">
        <f>SUM(B3:M3)</f>
        <v>165860</v>
      </c>
      <c r="O3" s="2"/>
    </row>
    <row r="4" spans="1:15" ht="28.5">
      <c r="A4" s="5" t="s">
        <v>3</v>
      </c>
      <c r="B4" s="8">
        <v>5580</v>
      </c>
      <c r="C4" s="8">
        <v>5190</v>
      </c>
      <c r="D4" s="8">
        <v>6720</v>
      </c>
      <c r="E4" s="8">
        <v>5580</v>
      </c>
      <c r="F4" s="8">
        <v>5890</v>
      </c>
      <c r="G4" s="8">
        <f>'Dic contea filipponigiornaliero'!H47</f>
        <v>7700</v>
      </c>
      <c r="H4" s="8">
        <v>8870</v>
      </c>
      <c r="I4" s="8">
        <f>'Dic contea filipponigiornaliero'!J47</f>
        <v>9700</v>
      </c>
      <c r="J4" s="8">
        <f>'Dic contea filipponigiornaliero'!K47</f>
        <v>12250</v>
      </c>
      <c r="K4" s="8">
        <f>'Dic contea filipponigiornaliero'!L47</f>
        <v>9360</v>
      </c>
      <c r="L4" s="8">
        <f>'Dic contea filipponigiornaliero'!M47</f>
        <v>9100</v>
      </c>
      <c r="M4" s="8">
        <f>'Dic contea filipponigiornaliero'!N47</f>
        <v>10910</v>
      </c>
      <c r="N4" s="9">
        <f>SUM(B4:M4)</f>
        <v>96850</v>
      </c>
      <c r="O4" s="2"/>
    </row>
    <row r="5" spans="1:15" ht="15">
      <c r="A5" s="5" t="s">
        <v>4</v>
      </c>
      <c r="B5" s="10">
        <v>3500</v>
      </c>
      <c r="C5" s="10">
        <v>3610</v>
      </c>
      <c r="D5" s="10">
        <v>3610</v>
      </c>
      <c r="E5" s="10">
        <v>3920</v>
      </c>
      <c r="F5" s="10">
        <v>3290</v>
      </c>
      <c r="G5" s="10">
        <f>'Dic contea filipponigiornaliero'!H48</f>
        <v>4050</v>
      </c>
      <c r="H5" s="10">
        <v>3860</v>
      </c>
      <c r="I5" s="10">
        <f>'Dic contea filipponigiornaliero'!J48</f>
        <v>8000</v>
      </c>
      <c r="J5" s="10">
        <f>'Dic contea filipponigiornaliero'!K48</f>
        <v>10000</v>
      </c>
      <c r="K5" s="10">
        <f>'Dic contea filipponigiornaliero'!L48</f>
        <v>12500</v>
      </c>
      <c r="L5" s="10">
        <f>'Dic contea filipponigiornaliero'!M48</f>
        <v>10000</v>
      </c>
      <c r="M5" s="10">
        <f>'Dic contea filipponigiornaliero'!N48</f>
        <v>11320</v>
      </c>
      <c r="N5" s="11">
        <f>SUM(B5:M5)</f>
        <v>77660</v>
      </c>
      <c r="O5" s="2"/>
    </row>
    <row r="6" spans="1:15" ht="15">
      <c r="A6" s="12" t="s">
        <v>5</v>
      </c>
      <c r="B6" s="13">
        <f>(B2+B3+B4+B5)</f>
        <v>28210</v>
      </c>
      <c r="C6" s="14">
        <f>(C2++C3+C4+C5)</f>
        <v>26240</v>
      </c>
      <c r="D6" s="13">
        <f>(D2+D3+D4+D5)</f>
        <v>32580</v>
      </c>
      <c r="E6" s="13">
        <f aca="true" t="shared" si="0" ref="E6:N6">(E2+E3+E4+E5)</f>
        <v>29960</v>
      </c>
      <c r="F6" s="13">
        <f t="shared" si="0"/>
        <v>32480</v>
      </c>
      <c r="G6" s="13">
        <f t="shared" si="0"/>
        <v>31960</v>
      </c>
      <c r="H6" s="13">
        <f t="shared" si="0"/>
        <v>41050</v>
      </c>
      <c r="I6" s="13">
        <f t="shared" si="0"/>
        <v>55300</v>
      </c>
      <c r="J6" s="13">
        <f t="shared" si="0"/>
        <v>57020</v>
      </c>
      <c r="K6" s="13">
        <f t="shared" si="0"/>
        <v>54850</v>
      </c>
      <c r="L6" s="13">
        <f t="shared" si="0"/>
        <v>54160</v>
      </c>
      <c r="M6" s="13">
        <f t="shared" si="0"/>
        <v>53510</v>
      </c>
      <c r="N6" s="14">
        <f t="shared" si="0"/>
        <v>497320</v>
      </c>
      <c r="O6" s="1"/>
    </row>
    <row r="7" spans="1:15" ht="15">
      <c r="A7" s="12" t="s">
        <v>6</v>
      </c>
      <c r="B7" s="13">
        <f>B3+B4+B5</f>
        <v>19000</v>
      </c>
      <c r="C7" s="14">
        <f aca="true" t="shared" si="1" ref="C7:N7">C3+C4+C5</f>
        <v>17690</v>
      </c>
      <c r="D7" s="13">
        <f>D3+D4+D5</f>
        <v>21690</v>
      </c>
      <c r="E7" s="14">
        <f t="shared" si="1"/>
        <v>20590</v>
      </c>
      <c r="F7" s="14">
        <f t="shared" si="1"/>
        <v>20240</v>
      </c>
      <c r="G7" s="14">
        <f t="shared" si="1"/>
        <v>23050</v>
      </c>
      <c r="H7" s="14">
        <f t="shared" si="1"/>
        <v>29180</v>
      </c>
      <c r="I7" s="14">
        <f t="shared" si="1"/>
        <v>37230</v>
      </c>
      <c r="J7" s="14">
        <f t="shared" si="1"/>
        <v>40160</v>
      </c>
      <c r="K7" s="14">
        <f t="shared" si="1"/>
        <v>38300</v>
      </c>
      <c r="L7" s="14">
        <f t="shared" si="1"/>
        <v>35250</v>
      </c>
      <c r="M7" s="14">
        <f t="shared" si="1"/>
        <v>37990</v>
      </c>
      <c r="N7" s="14">
        <f t="shared" si="1"/>
        <v>340370</v>
      </c>
      <c r="O7" s="1"/>
    </row>
    <row r="8" spans="1:15" ht="15">
      <c r="A8" s="12" t="s">
        <v>7</v>
      </c>
      <c r="B8" s="15">
        <f>B7/B6</f>
        <v>0.673520028358738</v>
      </c>
      <c r="C8" s="16">
        <f aca="true" t="shared" si="2" ref="C8:N8">C7/C6</f>
        <v>0.6741615853658537</v>
      </c>
      <c r="D8" s="15">
        <f t="shared" si="2"/>
        <v>0.6657458563535912</v>
      </c>
      <c r="E8" s="16">
        <f t="shared" si="2"/>
        <v>0.6872496662216289</v>
      </c>
      <c r="F8" s="16">
        <f t="shared" si="2"/>
        <v>0.6231527093596059</v>
      </c>
      <c r="G8" s="16">
        <f t="shared" si="2"/>
        <v>0.7212140175219024</v>
      </c>
      <c r="H8" s="16">
        <f t="shared" si="2"/>
        <v>0.7108404384896467</v>
      </c>
      <c r="I8" s="16">
        <f t="shared" si="2"/>
        <v>0.6732368896925859</v>
      </c>
      <c r="J8" s="16">
        <f t="shared" si="2"/>
        <v>0.7043142756927394</v>
      </c>
      <c r="K8" s="16">
        <f t="shared" si="2"/>
        <v>0.6982680036463081</v>
      </c>
      <c r="L8" s="16">
        <f t="shared" si="2"/>
        <v>0.6508493353028065</v>
      </c>
      <c r="M8" s="16">
        <f t="shared" si="2"/>
        <v>0.7099607549990656</v>
      </c>
      <c r="N8" s="16">
        <f t="shared" si="2"/>
        <v>0.684408429180407</v>
      </c>
      <c r="O8" s="1"/>
    </row>
  </sheetData>
  <sheetProtection/>
  <printOptions/>
  <pageMargins left="0.7875" right="0.7875" top="1.025" bottom="1.025" header="0.7875" footer="0.7875"/>
  <pageSetup fitToHeight="1" fitToWidth="1" horizontalDpi="300" verticalDpi="300" orientation="landscape" paperSize="9" scale="69" r:id="rId1"/>
  <headerFooter alignWithMargins="0">
    <oddHeader>&amp;L&amp;Z&amp;F &amp;A</oddHeader>
    <oddFooter>&amp;C&amp;D&amp;R&amp;T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51"/>
  <sheetViews>
    <sheetView zoomScale="80" zoomScaleNormal="80" zoomScalePageLayoutView="0" workbookViewId="0" topLeftCell="A4">
      <pane xSplit="1" topLeftCell="M1" activePane="topRight" state="frozen"/>
      <selection pane="topLeft" activeCell="A1" sqref="A1"/>
      <selection pane="topRight" activeCell="N48" sqref="N48"/>
    </sheetView>
  </sheetViews>
  <sheetFormatPr defaultColWidth="9.140625" defaultRowHeight="12.75"/>
  <cols>
    <col min="2" max="2" width="16.7109375" style="0" customWidth="1"/>
    <col min="3" max="3" width="14.140625" style="0" customWidth="1"/>
    <col min="4" max="4" width="13.8515625" style="0" customWidth="1"/>
    <col min="5" max="5" width="12.8515625" style="0" customWidth="1"/>
    <col min="6" max="6" width="13.28125" style="0" customWidth="1"/>
    <col min="7" max="7" width="12.28125" style="0" customWidth="1"/>
    <col min="8" max="8" width="12.57421875" style="0" customWidth="1"/>
    <col min="9" max="9" width="12.28125" style="0" customWidth="1"/>
    <col min="10" max="10" width="16.7109375" style="0" customWidth="1"/>
    <col min="11" max="11" width="14.421875" style="0" customWidth="1"/>
    <col min="12" max="12" width="13.421875" style="0" customWidth="1"/>
    <col min="13" max="13" width="17.421875" style="0" customWidth="1"/>
    <col min="14" max="14" width="12.7109375" style="0" customWidth="1"/>
    <col min="15" max="15" width="16.00390625" style="0" customWidth="1"/>
    <col min="20" max="20" width="14.7109375" style="0" customWidth="1"/>
    <col min="21" max="21" width="9.28125" style="0" bestFit="1" customWidth="1"/>
  </cols>
  <sheetData>
    <row r="2" spans="1:22" ht="18">
      <c r="A2" s="17" t="s">
        <v>21</v>
      </c>
      <c r="B2" s="110" t="s">
        <v>22</v>
      </c>
      <c r="C2" s="111"/>
      <c r="D2" s="18" t="s">
        <v>23</v>
      </c>
      <c r="E2" s="110" t="s">
        <v>24</v>
      </c>
      <c r="F2" s="111"/>
      <c r="G2" s="110" t="s">
        <v>25</v>
      </c>
      <c r="H2" s="111"/>
      <c r="I2" s="108" t="s">
        <v>26</v>
      </c>
      <c r="J2" s="109"/>
      <c r="K2" s="110" t="s">
        <v>27</v>
      </c>
      <c r="L2" s="111"/>
      <c r="M2" s="18" t="s">
        <v>28</v>
      </c>
      <c r="N2" s="110" t="s">
        <v>29</v>
      </c>
      <c r="O2" s="111"/>
      <c r="P2" s="110" t="s">
        <v>30</v>
      </c>
      <c r="Q2" s="111"/>
      <c r="R2" s="110" t="s">
        <v>31</v>
      </c>
      <c r="S2" s="111"/>
      <c r="T2" s="18" t="s">
        <v>32</v>
      </c>
      <c r="U2" s="110" t="s">
        <v>33</v>
      </c>
      <c r="V2" s="111"/>
    </row>
    <row r="3" spans="1:22" ht="14.25">
      <c r="A3" s="19">
        <v>1</v>
      </c>
      <c r="B3" s="112"/>
      <c r="C3" s="101"/>
      <c r="D3" s="35">
        <v>1850</v>
      </c>
      <c r="E3" s="73">
        <v>2230</v>
      </c>
      <c r="F3" s="74"/>
      <c r="G3" s="93">
        <v>750</v>
      </c>
      <c r="H3" s="94"/>
      <c r="I3" s="106">
        <v>790</v>
      </c>
      <c r="J3" s="107"/>
      <c r="K3" s="65">
        <v>960</v>
      </c>
      <c r="L3" s="66"/>
      <c r="M3" s="40">
        <v>1050</v>
      </c>
      <c r="N3" s="63"/>
      <c r="O3" s="71"/>
      <c r="P3" s="79">
        <v>2450</v>
      </c>
      <c r="Q3" s="80"/>
      <c r="R3" s="61">
        <v>2500</v>
      </c>
      <c r="S3" s="62"/>
      <c r="T3" s="41">
        <v>3440</v>
      </c>
      <c r="U3" s="79">
        <v>2260</v>
      </c>
      <c r="V3" s="80"/>
    </row>
    <row r="4" spans="1:22" ht="14.25">
      <c r="A4" s="19">
        <v>2</v>
      </c>
      <c r="B4" s="75">
        <v>630</v>
      </c>
      <c r="C4" s="76"/>
      <c r="D4" s="36">
        <v>1040</v>
      </c>
      <c r="E4" s="75">
        <v>1090</v>
      </c>
      <c r="F4" s="76"/>
      <c r="G4" s="81">
        <v>930</v>
      </c>
      <c r="H4" s="82"/>
      <c r="I4" s="96"/>
      <c r="J4" s="97"/>
      <c r="K4" s="79">
        <v>1320</v>
      </c>
      <c r="L4" s="80"/>
      <c r="M4" s="42">
        <v>2500</v>
      </c>
      <c r="N4" s="67">
        <v>3410</v>
      </c>
      <c r="O4" s="68"/>
      <c r="P4" s="70">
        <v>1310</v>
      </c>
      <c r="Q4" s="66"/>
      <c r="R4" s="65">
        <v>1010</v>
      </c>
      <c r="S4" s="66"/>
      <c r="T4" s="43">
        <v>1460</v>
      </c>
      <c r="U4" s="69">
        <v>960</v>
      </c>
      <c r="V4" s="66"/>
    </row>
    <row r="5" spans="1:22" ht="14.25">
      <c r="A5" s="19">
        <v>3</v>
      </c>
      <c r="B5" s="83"/>
      <c r="C5" s="101"/>
      <c r="D5" s="30">
        <v>1400</v>
      </c>
      <c r="E5" s="77">
        <v>1230</v>
      </c>
      <c r="F5" s="78"/>
      <c r="G5" s="75">
        <v>640</v>
      </c>
      <c r="H5" s="76"/>
      <c r="I5" s="72">
        <v>2080</v>
      </c>
      <c r="J5" s="68"/>
      <c r="K5" s="69">
        <v>800</v>
      </c>
      <c r="L5" s="66"/>
      <c r="M5" s="44">
        <v>860</v>
      </c>
      <c r="N5" s="65">
        <v>1810</v>
      </c>
      <c r="O5" s="66"/>
      <c r="P5" s="61">
        <v>2500</v>
      </c>
      <c r="Q5" s="62"/>
      <c r="R5" s="63"/>
      <c r="S5" s="71"/>
      <c r="T5" s="45">
        <v>2230</v>
      </c>
      <c r="U5" s="61">
        <v>2660</v>
      </c>
      <c r="V5" s="62"/>
    </row>
    <row r="6" spans="1:22" ht="14.25">
      <c r="A6" s="19">
        <v>4</v>
      </c>
      <c r="B6" s="73">
        <v>2340</v>
      </c>
      <c r="C6" s="74"/>
      <c r="D6" s="29">
        <v>550</v>
      </c>
      <c r="E6" s="104">
        <v>590</v>
      </c>
      <c r="F6" s="105"/>
      <c r="G6" s="83"/>
      <c r="H6" s="84"/>
      <c r="I6" s="65">
        <v>1070</v>
      </c>
      <c r="J6" s="66"/>
      <c r="K6" s="61">
        <v>950</v>
      </c>
      <c r="L6" s="62"/>
      <c r="M6" s="46"/>
      <c r="N6" s="79">
        <v>2430</v>
      </c>
      <c r="O6" s="80"/>
      <c r="P6" s="65">
        <v>1390</v>
      </c>
      <c r="Q6" s="66"/>
      <c r="R6" s="67">
        <v>3920</v>
      </c>
      <c r="S6" s="68"/>
      <c r="T6" s="40">
        <v>1080</v>
      </c>
      <c r="U6" s="65">
        <v>1020</v>
      </c>
      <c r="V6" s="66"/>
    </row>
    <row r="7" spans="1:22" ht="14.25">
      <c r="A7" s="19">
        <v>5</v>
      </c>
      <c r="B7" s="75">
        <v>1170</v>
      </c>
      <c r="C7" s="76"/>
      <c r="D7" s="31">
        <v>800</v>
      </c>
      <c r="E7" s="102">
        <v>810</v>
      </c>
      <c r="F7" s="103"/>
      <c r="G7" s="73">
        <v>1970</v>
      </c>
      <c r="H7" s="74"/>
      <c r="I7" s="79">
        <v>1540</v>
      </c>
      <c r="J7" s="80"/>
      <c r="K7" s="65">
        <v>600</v>
      </c>
      <c r="L7" s="66"/>
      <c r="M7" s="47">
        <v>2050</v>
      </c>
      <c r="N7" s="70">
        <v>1190</v>
      </c>
      <c r="O7" s="66"/>
      <c r="P7" s="63"/>
      <c r="Q7" s="71"/>
      <c r="R7" s="65">
        <v>2240</v>
      </c>
      <c r="S7" s="66"/>
      <c r="T7" s="42">
        <v>2500</v>
      </c>
      <c r="U7" s="63"/>
      <c r="V7" s="71"/>
    </row>
    <row r="8" spans="1:22" ht="14.25">
      <c r="A8" s="19">
        <v>6</v>
      </c>
      <c r="B8" s="92">
        <v>350</v>
      </c>
      <c r="C8" s="78"/>
      <c r="D8" s="32">
        <v>630</v>
      </c>
      <c r="E8" s="75">
        <v>620</v>
      </c>
      <c r="F8" s="76"/>
      <c r="G8" s="75">
        <v>1340</v>
      </c>
      <c r="H8" s="76"/>
      <c r="I8" s="69">
        <v>450</v>
      </c>
      <c r="J8" s="98"/>
      <c r="K8" s="63"/>
      <c r="L8" s="71"/>
      <c r="M8" s="40">
        <v>1030</v>
      </c>
      <c r="N8" s="61">
        <v>2000</v>
      </c>
      <c r="O8" s="62"/>
      <c r="P8" s="67">
        <v>3740</v>
      </c>
      <c r="Q8" s="68"/>
      <c r="R8" s="79">
        <v>2470</v>
      </c>
      <c r="S8" s="80"/>
      <c r="T8" s="44">
        <v>1000</v>
      </c>
      <c r="U8" s="67">
        <v>3830</v>
      </c>
      <c r="V8" s="68"/>
    </row>
    <row r="9" spans="1:22" ht="14.25">
      <c r="A9" s="19">
        <v>7</v>
      </c>
      <c r="B9" s="34">
        <v>670</v>
      </c>
      <c r="C9" s="33">
        <v>1440</v>
      </c>
      <c r="D9" s="28"/>
      <c r="E9" s="83"/>
      <c r="F9" s="84"/>
      <c r="G9" s="77">
        <v>1390</v>
      </c>
      <c r="H9" s="78"/>
      <c r="I9" s="61">
        <v>910</v>
      </c>
      <c r="J9" s="62"/>
      <c r="K9" s="67">
        <v>2330</v>
      </c>
      <c r="L9" s="68"/>
      <c r="M9" s="45">
        <v>1440</v>
      </c>
      <c r="N9" s="65">
        <v>1140</v>
      </c>
      <c r="O9" s="66"/>
      <c r="P9" s="65">
        <v>1880</v>
      </c>
      <c r="Q9" s="66"/>
      <c r="R9" s="70">
        <v>1140</v>
      </c>
      <c r="S9" s="66"/>
      <c r="T9" s="46"/>
      <c r="U9" s="65">
        <v>1730</v>
      </c>
      <c r="V9" s="66"/>
    </row>
    <row r="10" spans="1:22" ht="14.25">
      <c r="A10" s="19">
        <v>8</v>
      </c>
      <c r="B10" s="81">
        <v>1360</v>
      </c>
      <c r="C10" s="82"/>
      <c r="D10" s="35">
        <v>1740</v>
      </c>
      <c r="E10" s="73">
        <v>1880</v>
      </c>
      <c r="F10" s="74"/>
      <c r="G10" s="93">
        <v>920</v>
      </c>
      <c r="H10" s="94"/>
      <c r="I10" s="65">
        <v>780</v>
      </c>
      <c r="J10" s="66"/>
      <c r="K10" s="65">
        <v>960</v>
      </c>
      <c r="L10" s="66"/>
      <c r="M10" s="43">
        <v>810</v>
      </c>
      <c r="N10" s="63"/>
      <c r="O10" s="71"/>
      <c r="P10" s="79">
        <v>2450</v>
      </c>
      <c r="Q10" s="80"/>
      <c r="R10" s="61">
        <v>2500</v>
      </c>
      <c r="S10" s="62"/>
      <c r="T10" s="47">
        <v>3820</v>
      </c>
      <c r="U10" s="79">
        <v>2070</v>
      </c>
      <c r="V10" s="80"/>
    </row>
    <row r="11" spans="1:22" ht="14.25">
      <c r="A11" s="19">
        <v>9</v>
      </c>
      <c r="B11" s="75">
        <v>670</v>
      </c>
      <c r="C11" s="76"/>
      <c r="D11" s="36">
        <v>1190</v>
      </c>
      <c r="E11" s="75">
        <v>1170</v>
      </c>
      <c r="F11" s="76"/>
      <c r="G11" s="81">
        <v>860</v>
      </c>
      <c r="H11" s="95"/>
      <c r="I11" s="63"/>
      <c r="J11" s="71"/>
      <c r="K11" s="79">
        <v>1570</v>
      </c>
      <c r="L11" s="80"/>
      <c r="M11" s="42">
        <v>2500</v>
      </c>
      <c r="N11" s="67">
        <v>3910</v>
      </c>
      <c r="O11" s="68"/>
      <c r="P11" s="70">
        <v>1210</v>
      </c>
      <c r="Q11" s="66"/>
      <c r="R11" s="65">
        <v>1110</v>
      </c>
      <c r="S11" s="66"/>
      <c r="T11" s="40">
        <v>1670</v>
      </c>
      <c r="U11" s="70">
        <v>1070</v>
      </c>
      <c r="V11" s="66"/>
    </row>
    <row r="12" spans="1:22" ht="14.25">
      <c r="A12" s="19">
        <v>10</v>
      </c>
      <c r="B12" s="83"/>
      <c r="C12" s="101"/>
      <c r="D12" s="30">
        <v>1260</v>
      </c>
      <c r="E12" s="77">
        <v>1310</v>
      </c>
      <c r="F12" s="78"/>
      <c r="G12" s="75">
        <v>890</v>
      </c>
      <c r="H12" s="76"/>
      <c r="I12" s="67">
        <v>2170</v>
      </c>
      <c r="J12" s="68"/>
      <c r="K12" s="69">
        <v>720</v>
      </c>
      <c r="L12" s="66"/>
      <c r="M12" s="44">
        <v>1040</v>
      </c>
      <c r="N12" s="65">
        <v>1920</v>
      </c>
      <c r="O12" s="66"/>
      <c r="P12" s="61">
        <v>2500</v>
      </c>
      <c r="Q12" s="62"/>
      <c r="R12" s="63"/>
      <c r="S12" s="71"/>
      <c r="T12" s="45">
        <v>2420</v>
      </c>
      <c r="U12" s="61">
        <v>2560</v>
      </c>
      <c r="V12" s="62"/>
    </row>
    <row r="13" spans="1:22" ht="14.25">
      <c r="A13" s="19">
        <v>11</v>
      </c>
      <c r="B13" s="73">
        <v>1930</v>
      </c>
      <c r="C13" s="74"/>
      <c r="D13" s="29">
        <v>470</v>
      </c>
      <c r="E13" s="85">
        <v>430</v>
      </c>
      <c r="F13" s="86"/>
      <c r="G13" s="83"/>
      <c r="H13" s="84"/>
      <c r="I13" s="65">
        <v>1340</v>
      </c>
      <c r="J13" s="66"/>
      <c r="K13" s="61">
        <v>910</v>
      </c>
      <c r="L13" s="62"/>
      <c r="M13" s="46"/>
      <c r="N13" s="79">
        <v>2570</v>
      </c>
      <c r="O13" s="80"/>
      <c r="P13" s="65">
        <v>1180</v>
      </c>
      <c r="Q13" s="66"/>
      <c r="R13" s="67">
        <v>3900</v>
      </c>
      <c r="S13" s="68"/>
      <c r="T13" s="43">
        <v>900</v>
      </c>
      <c r="U13" s="65">
        <v>1090</v>
      </c>
      <c r="V13" s="66"/>
    </row>
    <row r="14" spans="1:22" ht="14.25">
      <c r="A14" s="19">
        <v>12</v>
      </c>
      <c r="B14" s="75">
        <v>1080</v>
      </c>
      <c r="C14" s="76"/>
      <c r="D14" s="31">
        <v>670</v>
      </c>
      <c r="E14" s="81">
        <v>1030</v>
      </c>
      <c r="F14" s="95"/>
      <c r="G14" s="73">
        <v>2260</v>
      </c>
      <c r="H14" s="74"/>
      <c r="I14" s="79">
        <v>1320</v>
      </c>
      <c r="J14" s="80"/>
      <c r="K14" s="65">
        <v>700</v>
      </c>
      <c r="L14" s="66"/>
      <c r="M14" s="47">
        <v>2670</v>
      </c>
      <c r="N14" s="70">
        <v>1320</v>
      </c>
      <c r="O14" s="66"/>
      <c r="P14" s="63"/>
      <c r="Q14" s="71"/>
      <c r="R14" s="65">
        <v>1660</v>
      </c>
      <c r="S14" s="66"/>
      <c r="T14" s="42">
        <v>2500</v>
      </c>
      <c r="U14" s="63"/>
      <c r="V14" s="71"/>
    </row>
    <row r="15" spans="1:22" ht="14.25">
      <c r="A15" s="19">
        <v>13</v>
      </c>
      <c r="B15" s="77">
        <v>1200</v>
      </c>
      <c r="C15" s="78"/>
      <c r="D15" s="32">
        <v>620</v>
      </c>
      <c r="E15" s="75">
        <v>610</v>
      </c>
      <c r="F15" s="76"/>
      <c r="G15" s="75">
        <v>990</v>
      </c>
      <c r="H15" s="76"/>
      <c r="I15" s="69">
        <v>650</v>
      </c>
      <c r="J15" s="98"/>
      <c r="K15" s="63"/>
      <c r="L15" s="71"/>
      <c r="M15" s="40">
        <v>1590</v>
      </c>
      <c r="N15" s="61">
        <v>2000</v>
      </c>
      <c r="O15" s="62"/>
      <c r="P15" s="67">
        <v>3930</v>
      </c>
      <c r="Q15" s="68"/>
      <c r="R15" s="79">
        <v>2280</v>
      </c>
      <c r="S15" s="80"/>
      <c r="T15" s="44">
        <v>840</v>
      </c>
      <c r="U15" s="67">
        <v>3320</v>
      </c>
      <c r="V15" s="68"/>
    </row>
    <row r="16" spans="1:22" ht="14.25">
      <c r="A16" s="19">
        <v>14</v>
      </c>
      <c r="B16" s="93">
        <v>560</v>
      </c>
      <c r="C16" s="94"/>
      <c r="D16" s="28"/>
      <c r="E16" s="83"/>
      <c r="F16" s="84"/>
      <c r="G16" s="77">
        <v>1300</v>
      </c>
      <c r="H16" s="78"/>
      <c r="I16" s="48">
        <v>890</v>
      </c>
      <c r="J16" s="49">
        <v>40</v>
      </c>
      <c r="K16" s="67">
        <v>2100</v>
      </c>
      <c r="L16" s="68"/>
      <c r="M16" s="45">
        <v>2180</v>
      </c>
      <c r="N16" s="65">
        <v>1150</v>
      </c>
      <c r="O16" s="66"/>
      <c r="P16" s="65">
        <v>1660</v>
      </c>
      <c r="Q16" s="66"/>
      <c r="R16" s="70">
        <v>1020</v>
      </c>
      <c r="S16" s="66"/>
      <c r="T16" s="46"/>
      <c r="U16" s="65">
        <v>1710</v>
      </c>
      <c r="V16" s="66"/>
    </row>
    <row r="17" spans="1:22" ht="14.25">
      <c r="A17" s="19">
        <v>15</v>
      </c>
      <c r="B17" s="81">
        <v>840</v>
      </c>
      <c r="C17" s="82"/>
      <c r="D17" s="35">
        <v>1940</v>
      </c>
      <c r="E17" s="73">
        <v>1800</v>
      </c>
      <c r="F17" s="74"/>
      <c r="G17" s="93">
        <v>700</v>
      </c>
      <c r="H17" s="94"/>
      <c r="I17" s="50">
        <v>840</v>
      </c>
      <c r="J17" s="49">
        <v>50</v>
      </c>
      <c r="K17" s="65">
        <v>1200</v>
      </c>
      <c r="L17" s="66"/>
      <c r="M17" s="40">
        <v>1100</v>
      </c>
      <c r="N17" s="63"/>
      <c r="O17" s="71"/>
      <c r="P17" s="79">
        <v>2170</v>
      </c>
      <c r="Q17" s="80"/>
      <c r="R17" s="61">
        <v>2500</v>
      </c>
      <c r="S17" s="62"/>
      <c r="T17" s="47">
        <v>3450</v>
      </c>
      <c r="U17" s="79">
        <v>2250</v>
      </c>
      <c r="V17" s="80"/>
    </row>
    <row r="18" spans="1:22" ht="14.25">
      <c r="A18" s="19">
        <v>16</v>
      </c>
      <c r="B18" s="75">
        <v>560</v>
      </c>
      <c r="C18" s="76"/>
      <c r="D18" s="29">
        <v>970</v>
      </c>
      <c r="E18" s="75">
        <v>1260</v>
      </c>
      <c r="F18" s="76"/>
      <c r="G18" s="81">
        <v>730</v>
      </c>
      <c r="H18" s="95"/>
      <c r="I18" s="63"/>
      <c r="J18" s="71"/>
      <c r="K18" s="51">
        <v>1680</v>
      </c>
      <c r="L18" s="52">
        <v>40</v>
      </c>
      <c r="M18" s="42">
        <v>2500</v>
      </c>
      <c r="N18" s="67">
        <v>3370</v>
      </c>
      <c r="O18" s="68"/>
      <c r="P18" s="70">
        <v>1330</v>
      </c>
      <c r="Q18" s="66"/>
      <c r="R18" s="65">
        <v>890</v>
      </c>
      <c r="S18" s="66"/>
      <c r="T18" s="40">
        <v>2180</v>
      </c>
      <c r="U18" s="69">
        <v>940</v>
      </c>
      <c r="V18" s="66"/>
    </row>
    <row r="19" spans="1:22" ht="14.25">
      <c r="A19" s="19">
        <v>17</v>
      </c>
      <c r="B19" s="83"/>
      <c r="C19" s="84"/>
      <c r="D19" s="30">
        <v>1310</v>
      </c>
      <c r="E19" s="77">
        <v>1280</v>
      </c>
      <c r="F19" s="78"/>
      <c r="G19" s="75">
        <v>830</v>
      </c>
      <c r="H19" s="76"/>
      <c r="I19" s="67">
        <v>2320</v>
      </c>
      <c r="J19" s="68"/>
      <c r="K19" s="69">
        <v>760</v>
      </c>
      <c r="L19" s="66"/>
      <c r="M19" s="44">
        <v>1200</v>
      </c>
      <c r="N19" s="65">
        <v>1710</v>
      </c>
      <c r="O19" s="66"/>
      <c r="P19" s="61">
        <v>2500</v>
      </c>
      <c r="Q19" s="62"/>
      <c r="R19" s="63"/>
      <c r="S19" s="71"/>
      <c r="T19" s="45">
        <v>2210</v>
      </c>
      <c r="U19" s="61">
        <v>1910</v>
      </c>
      <c r="V19" s="62"/>
    </row>
    <row r="20" spans="1:22" ht="14.25">
      <c r="A20" s="19">
        <v>18</v>
      </c>
      <c r="B20" s="73">
        <v>2040</v>
      </c>
      <c r="C20" s="74"/>
      <c r="D20" s="29">
        <v>690</v>
      </c>
      <c r="E20" s="85">
        <v>670</v>
      </c>
      <c r="F20" s="86"/>
      <c r="G20" s="83"/>
      <c r="H20" s="84"/>
      <c r="I20" s="65">
        <v>980</v>
      </c>
      <c r="J20" s="66"/>
      <c r="K20" s="61">
        <v>1220</v>
      </c>
      <c r="L20" s="62"/>
      <c r="M20" s="46"/>
      <c r="N20" s="79">
        <v>2350</v>
      </c>
      <c r="O20" s="80"/>
      <c r="P20" s="65">
        <v>1020</v>
      </c>
      <c r="Q20" s="66"/>
      <c r="R20" s="67">
        <v>3470</v>
      </c>
      <c r="S20" s="68"/>
      <c r="T20" s="43">
        <v>990</v>
      </c>
      <c r="U20" s="65"/>
      <c r="V20" s="66"/>
    </row>
    <row r="21" spans="1:22" ht="14.25">
      <c r="A21" s="19">
        <v>19</v>
      </c>
      <c r="B21" s="75">
        <v>1120</v>
      </c>
      <c r="C21" s="76"/>
      <c r="D21" s="31">
        <v>840</v>
      </c>
      <c r="E21" s="81">
        <v>1020</v>
      </c>
      <c r="F21" s="82"/>
      <c r="G21" s="73">
        <v>1830</v>
      </c>
      <c r="H21" s="74"/>
      <c r="I21" s="79">
        <v>1340</v>
      </c>
      <c r="J21" s="80"/>
      <c r="K21" s="65">
        <v>600</v>
      </c>
      <c r="L21" s="66"/>
      <c r="M21" s="47">
        <v>3480</v>
      </c>
      <c r="N21" s="70">
        <v>1500</v>
      </c>
      <c r="O21" s="66"/>
      <c r="P21" s="63"/>
      <c r="Q21" s="71"/>
      <c r="R21" s="65">
        <v>1810</v>
      </c>
      <c r="S21" s="66"/>
      <c r="T21" s="42">
        <v>2500</v>
      </c>
      <c r="U21" s="63"/>
      <c r="V21" s="71"/>
    </row>
    <row r="22" spans="1:22" ht="14.25">
      <c r="A22" s="19">
        <v>20</v>
      </c>
      <c r="B22" s="77">
        <v>1230</v>
      </c>
      <c r="C22" s="78"/>
      <c r="D22" s="32">
        <v>430</v>
      </c>
      <c r="E22" s="75">
        <v>550</v>
      </c>
      <c r="F22" s="76"/>
      <c r="G22" s="75">
        <v>1050</v>
      </c>
      <c r="H22" s="76"/>
      <c r="I22" s="69">
        <v>870</v>
      </c>
      <c r="J22" s="98"/>
      <c r="K22" s="63"/>
      <c r="L22" s="71"/>
      <c r="M22" s="40">
        <v>1800</v>
      </c>
      <c r="N22" s="61">
        <v>2000</v>
      </c>
      <c r="O22" s="62"/>
      <c r="P22" s="67">
        <v>4060</v>
      </c>
      <c r="Q22" s="68"/>
      <c r="R22" s="99">
        <v>2250</v>
      </c>
      <c r="S22" s="80"/>
      <c r="T22" s="44">
        <v>780</v>
      </c>
      <c r="U22" s="67">
        <v>2280</v>
      </c>
      <c r="V22" s="68"/>
    </row>
    <row r="23" spans="1:22" ht="14.25">
      <c r="A23" s="19">
        <v>21</v>
      </c>
      <c r="B23" s="69">
        <v>530</v>
      </c>
      <c r="C23" s="66"/>
      <c r="D23" s="28"/>
      <c r="E23" s="83"/>
      <c r="F23" s="84"/>
      <c r="G23" s="77">
        <v>1370</v>
      </c>
      <c r="H23" s="78"/>
      <c r="I23" s="61">
        <v>690</v>
      </c>
      <c r="J23" s="62"/>
      <c r="K23" s="100">
        <v>2260</v>
      </c>
      <c r="L23" s="68"/>
      <c r="M23" s="45">
        <v>2690</v>
      </c>
      <c r="N23" s="65">
        <v>1220</v>
      </c>
      <c r="O23" s="66"/>
      <c r="P23" s="65">
        <v>1940</v>
      </c>
      <c r="Q23" s="66"/>
      <c r="R23" s="69">
        <v>980</v>
      </c>
      <c r="S23" s="66"/>
      <c r="T23" s="46"/>
      <c r="U23" s="59">
        <v>1950</v>
      </c>
      <c r="V23" s="60">
        <v>660</v>
      </c>
    </row>
    <row r="24" spans="1:22" ht="14.25">
      <c r="A24" s="19">
        <v>22</v>
      </c>
      <c r="B24" s="81">
        <v>620</v>
      </c>
      <c r="C24" s="82"/>
      <c r="D24" s="35">
        <v>1860</v>
      </c>
      <c r="E24" s="73">
        <v>1930</v>
      </c>
      <c r="F24" s="74"/>
      <c r="G24" s="85">
        <v>600</v>
      </c>
      <c r="H24" s="86"/>
      <c r="I24" s="65">
        <v>690</v>
      </c>
      <c r="J24" s="66"/>
      <c r="K24" s="65">
        <v>1070</v>
      </c>
      <c r="L24" s="66"/>
      <c r="M24" s="40">
        <v>1160</v>
      </c>
      <c r="N24" s="63"/>
      <c r="O24" s="71"/>
      <c r="P24" s="79">
        <v>2700</v>
      </c>
      <c r="Q24" s="80"/>
      <c r="R24" s="61">
        <v>2500</v>
      </c>
      <c r="S24" s="62"/>
      <c r="T24" s="47">
        <v>3240</v>
      </c>
      <c r="U24" s="79">
        <v>1760</v>
      </c>
      <c r="V24" s="80"/>
    </row>
    <row r="25" spans="1:22" ht="14.25">
      <c r="A25" s="19">
        <v>23</v>
      </c>
      <c r="B25" s="75">
        <v>580</v>
      </c>
      <c r="C25" s="76"/>
      <c r="D25" s="36">
        <v>1170</v>
      </c>
      <c r="E25" s="75">
        <v>1050</v>
      </c>
      <c r="F25" s="76"/>
      <c r="G25" s="81">
        <v>700</v>
      </c>
      <c r="H25" s="82"/>
      <c r="I25" s="63"/>
      <c r="J25" s="71"/>
      <c r="K25" s="99">
        <v>1590</v>
      </c>
      <c r="L25" s="80"/>
      <c r="M25" s="42">
        <v>2500</v>
      </c>
      <c r="N25" s="67">
        <v>3720</v>
      </c>
      <c r="O25" s="68"/>
      <c r="P25" s="70">
        <v>1130</v>
      </c>
      <c r="Q25" s="66"/>
      <c r="R25" s="65">
        <v>1010</v>
      </c>
      <c r="S25" s="66"/>
      <c r="T25" s="40">
        <v>1600</v>
      </c>
      <c r="U25" s="65">
        <v>1240</v>
      </c>
      <c r="V25" s="66"/>
    </row>
    <row r="26" spans="1:22" ht="14.25">
      <c r="A26" s="19">
        <v>24</v>
      </c>
      <c r="B26" s="83"/>
      <c r="C26" s="84"/>
      <c r="D26" s="30">
        <v>1220</v>
      </c>
      <c r="E26" s="37">
        <v>1260</v>
      </c>
      <c r="F26" s="38">
        <v>140</v>
      </c>
      <c r="G26" s="75">
        <v>500</v>
      </c>
      <c r="H26" s="76"/>
      <c r="I26" s="67">
        <v>2200</v>
      </c>
      <c r="J26" s="68"/>
      <c r="K26" s="69">
        <v>1000</v>
      </c>
      <c r="L26" s="66"/>
      <c r="M26" s="44">
        <v>1170</v>
      </c>
      <c r="N26" s="65">
        <v>1920</v>
      </c>
      <c r="O26" s="66"/>
      <c r="P26" s="61">
        <v>2500</v>
      </c>
      <c r="Q26" s="62"/>
      <c r="R26" s="63"/>
      <c r="S26" s="71"/>
      <c r="T26" s="45">
        <v>2240</v>
      </c>
      <c r="U26" s="53">
        <v>130</v>
      </c>
      <c r="V26" s="54">
        <v>2120</v>
      </c>
    </row>
    <row r="27" spans="1:22" ht="14.25">
      <c r="A27" s="19">
        <v>25</v>
      </c>
      <c r="B27" s="73">
        <v>1880</v>
      </c>
      <c r="C27" s="74"/>
      <c r="D27" s="29">
        <v>520</v>
      </c>
      <c r="E27" s="85">
        <v>940</v>
      </c>
      <c r="F27" s="86"/>
      <c r="G27" s="83"/>
      <c r="H27" s="84"/>
      <c r="I27" s="65">
        <v>1340</v>
      </c>
      <c r="J27" s="66"/>
      <c r="K27" s="61">
        <v>970</v>
      </c>
      <c r="L27" s="62"/>
      <c r="M27" s="46"/>
      <c r="N27" s="79">
        <v>2350</v>
      </c>
      <c r="O27" s="80"/>
      <c r="P27" s="65">
        <v>1010</v>
      </c>
      <c r="Q27" s="66"/>
      <c r="R27" s="72">
        <v>3590</v>
      </c>
      <c r="S27" s="68"/>
      <c r="T27" s="40">
        <v>1060</v>
      </c>
      <c r="U27" s="63"/>
      <c r="V27" s="71"/>
    </row>
    <row r="28" spans="1:22" ht="14.25">
      <c r="A28" s="19">
        <v>26</v>
      </c>
      <c r="B28" s="75">
        <v>1060</v>
      </c>
      <c r="C28" s="76"/>
      <c r="D28" s="31">
        <v>1300</v>
      </c>
      <c r="E28" s="81">
        <v>750</v>
      </c>
      <c r="F28" s="82"/>
      <c r="G28" s="73">
        <v>2300</v>
      </c>
      <c r="H28" s="74"/>
      <c r="I28" s="79">
        <v>1390</v>
      </c>
      <c r="J28" s="80"/>
      <c r="K28" s="65">
        <v>800</v>
      </c>
      <c r="L28" s="66"/>
      <c r="M28" s="47">
        <v>3670</v>
      </c>
      <c r="N28" s="70">
        <v>1390</v>
      </c>
      <c r="O28" s="66"/>
      <c r="P28" s="63"/>
      <c r="Q28" s="71"/>
      <c r="R28" s="65">
        <v>1640</v>
      </c>
      <c r="S28" s="66"/>
      <c r="T28" s="42">
        <v>2500</v>
      </c>
      <c r="U28" s="55"/>
      <c r="V28" s="56"/>
    </row>
    <row r="29" spans="1:22" ht="14.25">
      <c r="A29" s="19">
        <v>27</v>
      </c>
      <c r="B29" s="77">
        <v>1180</v>
      </c>
      <c r="C29" s="78"/>
      <c r="D29" s="32">
        <v>610</v>
      </c>
      <c r="E29" s="75">
        <v>1000</v>
      </c>
      <c r="F29" s="87"/>
      <c r="G29" s="75">
        <v>1110</v>
      </c>
      <c r="H29" s="76"/>
      <c r="I29" s="39">
        <v>590</v>
      </c>
      <c r="J29" s="57">
        <v>40</v>
      </c>
      <c r="K29" s="63"/>
      <c r="L29" s="71"/>
      <c r="M29" s="40">
        <v>1620</v>
      </c>
      <c r="N29" s="61">
        <v>2000</v>
      </c>
      <c r="O29" s="62"/>
      <c r="P29" s="67">
        <v>3610</v>
      </c>
      <c r="Q29" s="68"/>
      <c r="R29" s="99">
        <v>2360</v>
      </c>
      <c r="S29" s="80"/>
      <c r="T29" s="44">
        <v>850</v>
      </c>
      <c r="U29" s="72">
        <v>3860</v>
      </c>
      <c r="V29" s="68"/>
    </row>
    <row r="30" spans="1:22" ht="14.25">
      <c r="A30" s="19">
        <v>28</v>
      </c>
      <c r="B30" s="93">
        <v>610</v>
      </c>
      <c r="C30" s="94"/>
      <c r="D30" s="28"/>
      <c r="E30" s="83"/>
      <c r="F30" s="84"/>
      <c r="G30" s="92">
        <v>1520</v>
      </c>
      <c r="H30" s="78"/>
      <c r="I30" s="61">
        <v>800</v>
      </c>
      <c r="J30" s="62"/>
      <c r="K30" s="67">
        <v>2220</v>
      </c>
      <c r="L30" s="68"/>
      <c r="M30" s="45">
        <v>2530</v>
      </c>
      <c r="N30" s="65">
        <v>1320</v>
      </c>
      <c r="O30" s="66"/>
      <c r="P30" s="65">
        <v>1640</v>
      </c>
      <c r="Q30" s="66"/>
      <c r="R30" s="69">
        <v>920</v>
      </c>
      <c r="S30" s="66"/>
      <c r="T30" s="46"/>
      <c r="U30" s="65">
        <v>2680</v>
      </c>
      <c r="V30" s="66"/>
    </row>
    <row r="31" spans="1:22" ht="14.25">
      <c r="A31" s="19">
        <v>29</v>
      </c>
      <c r="B31" s="81">
        <v>680</v>
      </c>
      <c r="C31" s="82"/>
      <c r="D31" s="20"/>
      <c r="E31" s="73">
        <v>1910</v>
      </c>
      <c r="F31" s="74"/>
      <c r="G31" s="85">
        <v>750</v>
      </c>
      <c r="H31" s="86"/>
      <c r="I31" s="50">
        <v>670</v>
      </c>
      <c r="J31" s="57">
        <v>90</v>
      </c>
      <c r="K31" s="65">
        <v>1130</v>
      </c>
      <c r="L31" s="66"/>
      <c r="M31" s="40">
        <v>1040</v>
      </c>
      <c r="N31" s="63"/>
      <c r="O31" s="71"/>
      <c r="P31" s="79">
        <v>2480</v>
      </c>
      <c r="Q31" s="80"/>
      <c r="R31" s="61">
        <v>2500</v>
      </c>
      <c r="S31" s="62"/>
      <c r="T31" s="47">
        <v>3590</v>
      </c>
      <c r="U31" s="99">
        <v>2570</v>
      </c>
      <c r="V31" s="80"/>
    </row>
    <row r="32" spans="1:22" ht="14.25">
      <c r="A32" s="19">
        <v>30</v>
      </c>
      <c r="B32" s="75">
        <v>680</v>
      </c>
      <c r="C32" s="76"/>
      <c r="D32" s="20"/>
      <c r="E32" s="75">
        <v>1240</v>
      </c>
      <c r="F32" s="76"/>
      <c r="G32" s="81">
        <v>700</v>
      </c>
      <c r="H32" s="82"/>
      <c r="I32" s="63"/>
      <c r="J32" s="71"/>
      <c r="K32" s="79">
        <v>1540</v>
      </c>
      <c r="L32" s="80"/>
      <c r="M32" s="42">
        <v>2500</v>
      </c>
      <c r="N32" s="67">
        <v>3660</v>
      </c>
      <c r="O32" s="68"/>
      <c r="P32" s="70">
        <v>1210</v>
      </c>
      <c r="Q32" s="66"/>
      <c r="R32" s="65">
        <v>1010</v>
      </c>
      <c r="S32" s="66"/>
      <c r="T32" s="40">
        <v>1740</v>
      </c>
      <c r="U32" s="69">
        <f>400+840</f>
        <v>1240</v>
      </c>
      <c r="V32" s="66"/>
    </row>
    <row r="33" spans="1:22" ht="14.25">
      <c r="A33" s="19">
        <v>31</v>
      </c>
      <c r="B33" s="83"/>
      <c r="C33" s="84"/>
      <c r="D33" s="20"/>
      <c r="E33" s="77">
        <v>1330</v>
      </c>
      <c r="F33" s="78"/>
      <c r="G33" s="83"/>
      <c r="H33" s="90"/>
      <c r="I33" s="67">
        <v>2120</v>
      </c>
      <c r="J33" s="68"/>
      <c r="K33" s="63"/>
      <c r="L33" s="64"/>
      <c r="M33" s="44">
        <v>980</v>
      </c>
      <c r="N33" s="65">
        <v>1940</v>
      </c>
      <c r="O33" s="66"/>
      <c r="P33" s="96"/>
      <c r="Q33" s="64"/>
      <c r="R33" s="63"/>
      <c r="S33" s="71"/>
      <c r="T33" s="58"/>
      <c r="U33" s="61">
        <v>2070</v>
      </c>
      <c r="V33" s="62"/>
    </row>
    <row r="34" spans="7:8" ht="12.75">
      <c r="G34" s="91"/>
      <c r="H34" s="91"/>
    </row>
    <row r="36" spans="1:4" ht="12.75">
      <c r="A36" s="89" t="s">
        <v>34</v>
      </c>
      <c r="B36" s="89"/>
      <c r="C36" s="89"/>
      <c r="D36" s="89"/>
    </row>
    <row r="37" spans="1:4" ht="12.75">
      <c r="A37" s="88" t="s">
        <v>37</v>
      </c>
      <c r="B37" s="88"/>
      <c r="C37" s="23"/>
      <c r="D37" s="25" t="s">
        <v>36</v>
      </c>
    </row>
    <row r="38" spans="1:4" ht="12.75">
      <c r="A38" s="88" t="s">
        <v>35</v>
      </c>
      <c r="B38" s="88"/>
      <c r="C38" s="21"/>
      <c r="D38" s="25" t="s">
        <v>38</v>
      </c>
    </row>
    <row r="39" spans="1:4" ht="12.75">
      <c r="A39" s="88" t="s">
        <v>42</v>
      </c>
      <c r="B39" s="88"/>
      <c r="C39" s="24"/>
      <c r="D39" s="25" t="s">
        <v>39</v>
      </c>
    </row>
    <row r="40" spans="1:5" ht="12.75">
      <c r="A40" s="88" t="s">
        <v>35</v>
      </c>
      <c r="B40" s="88"/>
      <c r="C40" s="21"/>
      <c r="D40" s="25" t="s">
        <v>41</v>
      </c>
      <c r="E40" s="26"/>
    </row>
    <row r="41" spans="1:5" ht="12.75">
      <c r="A41" s="88" t="s">
        <v>40</v>
      </c>
      <c r="B41" s="88"/>
      <c r="C41" s="22"/>
      <c r="D41" s="25" t="s">
        <v>43</v>
      </c>
      <c r="E41" s="27"/>
    </row>
    <row r="42" spans="1:5" ht="12.75">
      <c r="A42" s="88" t="s">
        <v>35</v>
      </c>
      <c r="B42" s="88"/>
      <c r="C42" s="21"/>
      <c r="D42" s="25" t="s">
        <v>44</v>
      </c>
      <c r="E42" s="27"/>
    </row>
    <row r="43" spans="4:5" ht="12.75">
      <c r="D43" s="27"/>
      <c r="E43" s="27"/>
    </row>
    <row r="44" spans="2:15" ht="20.25">
      <c r="B44" s="3" t="s">
        <v>45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4" t="s">
        <v>14</v>
      </c>
      <c r="J44" s="4" t="s">
        <v>15</v>
      </c>
      <c r="K44" s="4" t="s">
        <v>16</v>
      </c>
      <c r="L44" s="4" t="s">
        <v>17</v>
      </c>
      <c r="M44" s="4" t="s">
        <v>18</v>
      </c>
      <c r="N44" s="4" t="s">
        <v>19</v>
      </c>
      <c r="O44" s="4" t="s">
        <v>0</v>
      </c>
    </row>
    <row r="45" spans="2:15" ht="15">
      <c r="B45" s="5" t="s">
        <v>1</v>
      </c>
      <c r="C45" s="6">
        <f>B6+B13+B20+B27</f>
        <v>8190</v>
      </c>
      <c r="D45" s="6">
        <f>D3+D10+D17+D24</f>
        <v>7390</v>
      </c>
      <c r="E45" s="6">
        <f>E3+E10+E17+E24+E31</f>
        <v>9750</v>
      </c>
      <c r="F45" s="6">
        <f>G7+G14+G21+G28</f>
        <v>8360</v>
      </c>
      <c r="G45" s="6">
        <f>I5+I12+I19+I26+I33</f>
        <v>10890</v>
      </c>
      <c r="H45" s="6">
        <f>K9+K16+K23+K30</f>
        <v>8910</v>
      </c>
      <c r="I45" s="6">
        <f>M7+M14+M21+M28</f>
        <v>11870</v>
      </c>
      <c r="J45" s="6">
        <f>N4+N11+N18+N25+N32</f>
        <v>18070</v>
      </c>
      <c r="K45" s="6">
        <f>P8+P15+P22+P29</f>
        <v>15340</v>
      </c>
      <c r="L45" s="6">
        <f>R6+R13+R20+R27</f>
        <v>14880</v>
      </c>
      <c r="M45" s="6">
        <f>T3+T10+T17+T24+T31</f>
        <v>17540</v>
      </c>
      <c r="N45" s="6">
        <f>U8+U15+U22+U29+V23</f>
        <v>13950</v>
      </c>
      <c r="O45" s="6">
        <f>SUM(C45:N45)</f>
        <v>145140</v>
      </c>
    </row>
    <row r="46" spans="2:15" ht="28.5">
      <c r="B46" s="5" t="s">
        <v>2</v>
      </c>
      <c r="C46" s="7">
        <f>B4+B7+B9+B11+B14+B16+B18+B21+B23+B25+B28+B30+B32</f>
        <v>9920</v>
      </c>
      <c r="D46" s="7">
        <f>D4+D6+D8+D11+D13+D15+D18+D20+D22+D25+D27+D29</f>
        <v>8890</v>
      </c>
      <c r="E46" s="7">
        <f>E4+E6+E8+E11+E13+E15+E18+E20+E22+E25+E27+E29+E32+F26</f>
        <v>11360</v>
      </c>
      <c r="F46" s="7">
        <f>G3+G5+G8+G10+G12+G15+G17+G19+G22+G24+G26+G29+G31</f>
        <v>11070</v>
      </c>
      <c r="G46" s="7">
        <f>I6+I8+I10+I13+I15+I17+I20+I22+I24+I27+I29+I31+I3</f>
        <v>11060</v>
      </c>
      <c r="H46" s="7">
        <f>K3+K5+K7+K10+K12+K14+K17+K19+K21+K24+K26+K28+K31</f>
        <v>11300</v>
      </c>
      <c r="I46" s="7">
        <f>M3+M5+M8+M10+M12+M15+M17+M19+M22+M24+M26+M29+M31+M33</f>
        <v>16450</v>
      </c>
      <c r="J46" s="7">
        <f>N5+N7+N9+N12+N14+N16+N19+N21+N23+N26+N28+N30+N33</f>
        <v>19530</v>
      </c>
      <c r="K46" s="7">
        <f>P4+P6+P9+P11+P13+P16+P18+P20+P23+P25+P27+P30+P32</f>
        <v>17910</v>
      </c>
      <c r="L46" s="7">
        <f>R4+R7+R9+R11+R14+R16+R18+R21+R23+R25+R28+R30+R32</f>
        <v>16440</v>
      </c>
      <c r="M46" s="7">
        <f>T4+T6+T8+T11+T13+T15+T18+T20+T22+T25+T27+T29+T32</f>
        <v>16150</v>
      </c>
      <c r="N46" s="7">
        <f>U4+U6+U9+U11+U13+U16+U18+U20+U23+U25+U26+U30+U32</f>
        <v>15760</v>
      </c>
      <c r="O46" s="7">
        <f>SUM(C46:N46)</f>
        <v>165840</v>
      </c>
    </row>
    <row r="47" spans="2:15" ht="42.75">
      <c r="B47" s="5" t="s">
        <v>3</v>
      </c>
      <c r="C47" s="8">
        <f>B8+B15+B22+B29+C9</f>
        <v>5400</v>
      </c>
      <c r="D47" s="8">
        <f>D5+D12+D19+D26</f>
        <v>5190</v>
      </c>
      <c r="E47" s="8">
        <f>E5+E12+E19+E26+E33</f>
        <v>6410</v>
      </c>
      <c r="F47" s="8">
        <f>G9+G16+G23+G30</f>
        <v>5580</v>
      </c>
      <c r="G47" s="8">
        <f>I7+I14+I21+I28+J16+J17+J29+J31</f>
        <v>5810</v>
      </c>
      <c r="H47" s="8">
        <f>K4+K11+K18+K25+K32</f>
        <v>7700</v>
      </c>
      <c r="I47" s="8">
        <f>M9+M16+M23+M30</f>
        <v>8840</v>
      </c>
      <c r="J47" s="8">
        <f>N6+N13+N20+N27</f>
        <v>9700</v>
      </c>
      <c r="K47" s="8">
        <f>P3+P10+P17+P24+P31</f>
        <v>12250</v>
      </c>
      <c r="L47" s="8">
        <f>R8+R15+R22+R29</f>
        <v>9360</v>
      </c>
      <c r="M47" s="8">
        <f>T5+T12+T19+T26</f>
        <v>9100</v>
      </c>
      <c r="N47" s="8">
        <f>U3+U10+U17+U24+U31</f>
        <v>10910</v>
      </c>
      <c r="O47" s="9">
        <f>SUM(C47:N47)</f>
        <v>96250</v>
      </c>
    </row>
    <row r="48" spans="2:15" ht="15">
      <c r="B48" s="5" t="s">
        <v>4</v>
      </c>
      <c r="C48" s="10">
        <f>B10+B17+B24+B31</f>
        <v>3500</v>
      </c>
      <c r="D48" s="10">
        <f>D7+D14+D21+D28</f>
        <v>3610</v>
      </c>
      <c r="E48" s="10">
        <f>E7+E14+E21+E28</f>
        <v>3610</v>
      </c>
      <c r="F48" s="10">
        <f>G4+G11+G18+G25+G32</f>
        <v>3920</v>
      </c>
      <c r="G48" s="10">
        <f>I9+I16+I23+I30</f>
        <v>3290</v>
      </c>
      <c r="H48" s="10">
        <f>K6+K13+K20+K27</f>
        <v>4050</v>
      </c>
      <c r="I48" s="10">
        <f>M4+M11+M18+M25+M32</f>
        <v>12500</v>
      </c>
      <c r="J48" s="10">
        <f>N8+N15+N22+N29</f>
        <v>8000</v>
      </c>
      <c r="K48" s="10">
        <f>P5+P12+P19+P26</f>
        <v>10000</v>
      </c>
      <c r="L48" s="10">
        <f>R3+R10+R17+R24+R31</f>
        <v>12500</v>
      </c>
      <c r="M48" s="10">
        <f>T7+T14+T21+T28</f>
        <v>10000</v>
      </c>
      <c r="N48" s="10">
        <f>U5+U12+U19+V26+U33</f>
        <v>11320</v>
      </c>
      <c r="O48" s="11">
        <f>SUM(C48:N48)</f>
        <v>86300</v>
      </c>
    </row>
    <row r="49" spans="2:15" ht="15">
      <c r="B49" s="12" t="s">
        <v>5</v>
      </c>
      <c r="C49" s="13">
        <f>(C45+C46+C47+C48)</f>
        <v>27010</v>
      </c>
      <c r="D49" s="14">
        <f>(D45++D46+D47+D48)</f>
        <v>25080</v>
      </c>
      <c r="E49" s="13">
        <f aca="true" t="shared" si="0" ref="E49:O49">(E45+E46+E47+E48)</f>
        <v>31130</v>
      </c>
      <c r="F49" s="13">
        <f t="shared" si="0"/>
        <v>28930</v>
      </c>
      <c r="G49" s="13">
        <f t="shared" si="0"/>
        <v>31050</v>
      </c>
      <c r="H49" s="13">
        <f t="shared" si="0"/>
        <v>31960</v>
      </c>
      <c r="I49" s="13">
        <f t="shared" si="0"/>
        <v>49660</v>
      </c>
      <c r="J49" s="13">
        <f t="shared" si="0"/>
        <v>55300</v>
      </c>
      <c r="K49" s="13">
        <f t="shared" si="0"/>
        <v>55500</v>
      </c>
      <c r="L49" s="13">
        <f t="shared" si="0"/>
        <v>53180</v>
      </c>
      <c r="M49" s="13">
        <f t="shared" si="0"/>
        <v>52790</v>
      </c>
      <c r="N49" s="13">
        <f t="shared" si="0"/>
        <v>51940</v>
      </c>
      <c r="O49" s="14">
        <f t="shared" si="0"/>
        <v>493530</v>
      </c>
    </row>
    <row r="50" spans="2:15" ht="15">
      <c r="B50" s="12" t="s">
        <v>6</v>
      </c>
      <c r="C50" s="13">
        <f aca="true" t="shared" si="1" ref="C50:O50">C46+C47+C48</f>
        <v>18820</v>
      </c>
      <c r="D50" s="14">
        <f t="shared" si="1"/>
        <v>17690</v>
      </c>
      <c r="E50" s="13">
        <f t="shared" si="1"/>
        <v>21380</v>
      </c>
      <c r="F50" s="14">
        <f t="shared" si="1"/>
        <v>20570</v>
      </c>
      <c r="G50" s="14">
        <f t="shared" si="1"/>
        <v>20160</v>
      </c>
      <c r="H50" s="14">
        <f t="shared" si="1"/>
        <v>23050</v>
      </c>
      <c r="I50" s="14">
        <f t="shared" si="1"/>
        <v>37790</v>
      </c>
      <c r="J50" s="14">
        <f t="shared" si="1"/>
        <v>37230</v>
      </c>
      <c r="K50" s="14">
        <f t="shared" si="1"/>
        <v>40160</v>
      </c>
      <c r="L50" s="14">
        <f t="shared" si="1"/>
        <v>38300</v>
      </c>
      <c r="M50" s="14">
        <f t="shared" si="1"/>
        <v>35250</v>
      </c>
      <c r="N50" s="14">
        <f t="shared" si="1"/>
        <v>37990</v>
      </c>
      <c r="O50" s="14">
        <f t="shared" si="1"/>
        <v>348390</v>
      </c>
    </row>
    <row r="51" spans="2:15" ht="15">
      <c r="B51" s="12" t="s">
        <v>7</v>
      </c>
      <c r="C51" s="15">
        <f aca="true" t="shared" si="2" ref="C51:O51">C50/C49</f>
        <v>0.6967789707515735</v>
      </c>
      <c r="D51" s="16">
        <f>D50/D49</f>
        <v>0.7053429027113237</v>
      </c>
      <c r="E51" s="15">
        <f t="shared" si="2"/>
        <v>0.686797301638291</v>
      </c>
      <c r="F51" s="16">
        <f t="shared" si="2"/>
        <v>0.7110266159695817</v>
      </c>
      <c r="G51" s="16">
        <f t="shared" si="2"/>
        <v>0.6492753623188405</v>
      </c>
      <c r="H51" s="16">
        <f t="shared" si="2"/>
        <v>0.7212140175219024</v>
      </c>
      <c r="I51" s="16">
        <f t="shared" si="2"/>
        <v>0.760974627466774</v>
      </c>
      <c r="J51" s="16">
        <f t="shared" si="2"/>
        <v>0.6732368896925859</v>
      </c>
      <c r="K51" s="16">
        <f t="shared" si="2"/>
        <v>0.7236036036036037</v>
      </c>
      <c r="L51" s="16">
        <f t="shared" si="2"/>
        <v>0.7201955622414441</v>
      </c>
      <c r="M51" s="16">
        <f t="shared" si="2"/>
        <v>0.6677401022921008</v>
      </c>
      <c r="N51" s="16">
        <f t="shared" si="2"/>
        <v>0.7314208702348864</v>
      </c>
      <c r="O51" s="16">
        <f t="shared" si="2"/>
        <v>0.7059145340708771</v>
      </c>
    </row>
  </sheetData>
  <sheetProtection/>
  <mergeCells count="286">
    <mergeCell ref="E2:F2"/>
    <mergeCell ref="G2:H2"/>
    <mergeCell ref="E3:F3"/>
    <mergeCell ref="G4:H4"/>
    <mergeCell ref="B5:C5"/>
    <mergeCell ref="B4:C4"/>
    <mergeCell ref="B3:C3"/>
    <mergeCell ref="B2:C2"/>
    <mergeCell ref="U2:V2"/>
    <mergeCell ref="N3:O3"/>
    <mergeCell ref="P3:Q3"/>
    <mergeCell ref="R3:S3"/>
    <mergeCell ref="U3:V3"/>
    <mergeCell ref="P2:Q2"/>
    <mergeCell ref="N2:O2"/>
    <mergeCell ref="R2:S2"/>
    <mergeCell ref="U4:V4"/>
    <mergeCell ref="E5:F5"/>
    <mergeCell ref="U5:V5"/>
    <mergeCell ref="R5:S5"/>
    <mergeCell ref="E4:F4"/>
    <mergeCell ref="I5:J5"/>
    <mergeCell ref="R4:S4"/>
    <mergeCell ref="N4:O4"/>
    <mergeCell ref="P4:Q4"/>
    <mergeCell ref="P5:Q5"/>
    <mergeCell ref="N7:O7"/>
    <mergeCell ref="P7:Q7"/>
    <mergeCell ref="I3:J3"/>
    <mergeCell ref="K3:L3"/>
    <mergeCell ref="G3:H3"/>
    <mergeCell ref="I2:J2"/>
    <mergeCell ref="K5:L5"/>
    <mergeCell ref="K2:L2"/>
    <mergeCell ref="K4:L4"/>
    <mergeCell ref="P6:Q6"/>
    <mergeCell ref="P8:Q8"/>
    <mergeCell ref="R8:S8"/>
    <mergeCell ref="U7:V7"/>
    <mergeCell ref="U6:V6"/>
    <mergeCell ref="R7:S7"/>
    <mergeCell ref="G5:H5"/>
    <mergeCell ref="G6:H6"/>
    <mergeCell ref="N5:O5"/>
    <mergeCell ref="K7:L7"/>
    <mergeCell ref="R6:S6"/>
    <mergeCell ref="B6:C6"/>
    <mergeCell ref="B8:C8"/>
    <mergeCell ref="E6:F6"/>
    <mergeCell ref="B7:C7"/>
    <mergeCell ref="E9:F9"/>
    <mergeCell ref="U8:V8"/>
    <mergeCell ref="G8:H8"/>
    <mergeCell ref="I8:J8"/>
    <mergeCell ref="K8:L8"/>
    <mergeCell ref="N8:O8"/>
    <mergeCell ref="G9:H9"/>
    <mergeCell ref="I9:J9"/>
    <mergeCell ref="R10:S10"/>
    <mergeCell ref="E8:F8"/>
    <mergeCell ref="I6:J6"/>
    <mergeCell ref="E7:F7"/>
    <mergeCell ref="G7:H7"/>
    <mergeCell ref="I7:J7"/>
    <mergeCell ref="K6:L6"/>
    <mergeCell ref="N6:O6"/>
    <mergeCell ref="R11:S11"/>
    <mergeCell ref="K12:L12"/>
    <mergeCell ref="U10:V10"/>
    <mergeCell ref="K9:L9"/>
    <mergeCell ref="N9:O9"/>
    <mergeCell ref="P9:Q9"/>
    <mergeCell ref="R9:S9"/>
    <mergeCell ref="U9:V9"/>
    <mergeCell ref="K10:L10"/>
    <mergeCell ref="N10:O10"/>
    <mergeCell ref="I10:J10"/>
    <mergeCell ref="P12:Q12"/>
    <mergeCell ref="P11:Q11"/>
    <mergeCell ref="P10:Q10"/>
    <mergeCell ref="N12:O12"/>
    <mergeCell ref="N11:O11"/>
    <mergeCell ref="B12:C12"/>
    <mergeCell ref="G11:H11"/>
    <mergeCell ref="E10:F10"/>
    <mergeCell ref="G10:H10"/>
    <mergeCell ref="E11:F11"/>
    <mergeCell ref="K11:L11"/>
    <mergeCell ref="E12:F12"/>
    <mergeCell ref="G12:H12"/>
    <mergeCell ref="I12:J12"/>
    <mergeCell ref="I11:J11"/>
    <mergeCell ref="U12:V12"/>
    <mergeCell ref="E13:F13"/>
    <mergeCell ref="G13:H13"/>
    <mergeCell ref="I13:J13"/>
    <mergeCell ref="K13:L13"/>
    <mergeCell ref="N13:O13"/>
    <mergeCell ref="P13:Q13"/>
    <mergeCell ref="R13:S13"/>
    <mergeCell ref="U13:V13"/>
    <mergeCell ref="R12:S12"/>
    <mergeCell ref="I15:J15"/>
    <mergeCell ref="U14:V14"/>
    <mergeCell ref="R15:S15"/>
    <mergeCell ref="G14:H14"/>
    <mergeCell ref="I14:J14"/>
    <mergeCell ref="K14:L14"/>
    <mergeCell ref="N14:O14"/>
    <mergeCell ref="P14:Q14"/>
    <mergeCell ref="R14:S14"/>
    <mergeCell ref="K15:L15"/>
    <mergeCell ref="N15:O15"/>
    <mergeCell ref="P15:Q15"/>
    <mergeCell ref="U15:V15"/>
    <mergeCell ref="P16:Q16"/>
    <mergeCell ref="R16:S16"/>
    <mergeCell ref="N16:O16"/>
    <mergeCell ref="U16:V16"/>
    <mergeCell ref="I19:J19"/>
    <mergeCell ref="I18:J18"/>
    <mergeCell ref="G17:H17"/>
    <mergeCell ref="K17:L17"/>
    <mergeCell ref="N17:O17"/>
    <mergeCell ref="N18:O18"/>
    <mergeCell ref="G18:H18"/>
    <mergeCell ref="P17:Q17"/>
    <mergeCell ref="R17:S17"/>
    <mergeCell ref="K16:L16"/>
    <mergeCell ref="R19:S19"/>
    <mergeCell ref="K19:L19"/>
    <mergeCell ref="U17:V17"/>
    <mergeCell ref="U20:V20"/>
    <mergeCell ref="U19:V19"/>
    <mergeCell ref="U18:V18"/>
    <mergeCell ref="N19:O19"/>
    <mergeCell ref="P19:Q19"/>
    <mergeCell ref="P18:Q18"/>
    <mergeCell ref="R18:S18"/>
    <mergeCell ref="N20:O20"/>
    <mergeCell ref="K23:L23"/>
    <mergeCell ref="P20:Q20"/>
    <mergeCell ref="R20:S20"/>
    <mergeCell ref="K20:L20"/>
    <mergeCell ref="P21:Q21"/>
    <mergeCell ref="R21:S21"/>
    <mergeCell ref="K21:L21"/>
    <mergeCell ref="U21:V21"/>
    <mergeCell ref="N22:O22"/>
    <mergeCell ref="N21:O21"/>
    <mergeCell ref="P22:Q22"/>
    <mergeCell ref="K22:L22"/>
    <mergeCell ref="R22:S22"/>
    <mergeCell ref="U24:V24"/>
    <mergeCell ref="N24:O24"/>
    <mergeCell ref="N23:O23"/>
    <mergeCell ref="P23:Q23"/>
    <mergeCell ref="R23:S23"/>
    <mergeCell ref="U22:V22"/>
    <mergeCell ref="K24:L24"/>
    <mergeCell ref="P24:Q24"/>
    <mergeCell ref="R24:S24"/>
    <mergeCell ref="K26:L26"/>
    <mergeCell ref="P25:Q25"/>
    <mergeCell ref="P26:Q26"/>
    <mergeCell ref="R26:S26"/>
    <mergeCell ref="K25:L25"/>
    <mergeCell ref="N25:O25"/>
    <mergeCell ref="U27:V27"/>
    <mergeCell ref="P28:Q28"/>
    <mergeCell ref="E25:F25"/>
    <mergeCell ref="U25:V25"/>
    <mergeCell ref="R25:S25"/>
    <mergeCell ref="N26:O26"/>
    <mergeCell ref="I27:J27"/>
    <mergeCell ref="I26:J26"/>
    <mergeCell ref="P27:Q27"/>
    <mergeCell ref="K27:L27"/>
    <mergeCell ref="R29:S29"/>
    <mergeCell ref="P33:Q33"/>
    <mergeCell ref="N29:O29"/>
    <mergeCell ref="P29:Q29"/>
    <mergeCell ref="R30:S30"/>
    <mergeCell ref="U31:V31"/>
    <mergeCell ref="U33:V33"/>
    <mergeCell ref="R33:S33"/>
    <mergeCell ref="U30:V30"/>
    <mergeCell ref="P31:Q31"/>
    <mergeCell ref="A42:B42"/>
    <mergeCell ref="I4:J4"/>
    <mergeCell ref="I25:J25"/>
    <mergeCell ref="B23:C23"/>
    <mergeCell ref="E23:F23"/>
    <mergeCell ref="G23:H23"/>
    <mergeCell ref="I24:J24"/>
    <mergeCell ref="I23:J23"/>
    <mergeCell ref="I20:J20"/>
    <mergeCell ref="I22:J22"/>
    <mergeCell ref="B13:C13"/>
    <mergeCell ref="B14:C14"/>
    <mergeCell ref="E21:F21"/>
    <mergeCell ref="E19:F19"/>
    <mergeCell ref="B16:C16"/>
    <mergeCell ref="E15:F15"/>
    <mergeCell ref="E16:F16"/>
    <mergeCell ref="B15:C15"/>
    <mergeCell ref="I21:J21"/>
    <mergeCell ref="E17:F17"/>
    <mergeCell ref="B19:C19"/>
    <mergeCell ref="B21:C21"/>
    <mergeCell ref="E20:F20"/>
    <mergeCell ref="E24:F24"/>
    <mergeCell ref="B20:C20"/>
    <mergeCell ref="B22:C22"/>
    <mergeCell ref="B24:C24"/>
    <mergeCell ref="E22:F22"/>
    <mergeCell ref="B10:C10"/>
    <mergeCell ref="E33:F33"/>
    <mergeCell ref="G31:H31"/>
    <mergeCell ref="B28:C28"/>
    <mergeCell ref="B29:C29"/>
    <mergeCell ref="B11:C11"/>
    <mergeCell ref="B30:C30"/>
    <mergeCell ref="B17:C17"/>
    <mergeCell ref="B18:C18"/>
    <mergeCell ref="E14:F14"/>
    <mergeCell ref="K32:L32"/>
    <mergeCell ref="G34:H34"/>
    <mergeCell ref="A38:B38"/>
    <mergeCell ref="B27:C27"/>
    <mergeCell ref="G25:H25"/>
    <mergeCell ref="E28:F28"/>
    <mergeCell ref="G30:H30"/>
    <mergeCell ref="B26:C26"/>
    <mergeCell ref="B25:C25"/>
    <mergeCell ref="G28:H28"/>
    <mergeCell ref="K29:L29"/>
    <mergeCell ref="K31:L31"/>
    <mergeCell ref="B33:C33"/>
    <mergeCell ref="E32:F32"/>
    <mergeCell ref="N32:O32"/>
    <mergeCell ref="I33:J33"/>
    <mergeCell ref="I32:J32"/>
    <mergeCell ref="G33:H33"/>
    <mergeCell ref="G32:H32"/>
    <mergeCell ref="B32:C32"/>
    <mergeCell ref="N28:O28"/>
    <mergeCell ref="E29:F29"/>
    <mergeCell ref="I30:J30"/>
    <mergeCell ref="A41:B41"/>
    <mergeCell ref="A40:B40"/>
    <mergeCell ref="A37:B37"/>
    <mergeCell ref="A36:D36"/>
    <mergeCell ref="A39:B39"/>
    <mergeCell ref="E31:F31"/>
    <mergeCell ref="G29:H29"/>
    <mergeCell ref="B31:C31"/>
    <mergeCell ref="E30:F30"/>
    <mergeCell ref="G24:H24"/>
    <mergeCell ref="E27:F27"/>
    <mergeCell ref="E18:F18"/>
    <mergeCell ref="G20:H20"/>
    <mergeCell ref="G19:H19"/>
    <mergeCell ref="G26:H26"/>
    <mergeCell ref="G22:H22"/>
    <mergeCell ref="G27:H27"/>
    <mergeCell ref="U11:V11"/>
    <mergeCell ref="U29:V29"/>
    <mergeCell ref="G21:H21"/>
    <mergeCell ref="R27:S27"/>
    <mergeCell ref="G15:H15"/>
    <mergeCell ref="R28:S28"/>
    <mergeCell ref="G16:H16"/>
    <mergeCell ref="N27:O27"/>
    <mergeCell ref="K28:L28"/>
    <mergeCell ref="I28:J28"/>
    <mergeCell ref="R31:S31"/>
    <mergeCell ref="K33:L33"/>
    <mergeCell ref="N33:O33"/>
    <mergeCell ref="K30:L30"/>
    <mergeCell ref="U32:V32"/>
    <mergeCell ref="P32:Q32"/>
    <mergeCell ref="R32:S32"/>
    <mergeCell ref="P30:Q30"/>
    <mergeCell ref="N30:O30"/>
    <mergeCell ref="N31:O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f.iacchi</cp:lastModifiedBy>
  <cp:lastPrinted>2009-03-04T08:28:56Z</cp:lastPrinted>
  <dcterms:created xsi:type="dcterms:W3CDTF">2009-03-04T07:28:17Z</dcterms:created>
  <dcterms:modified xsi:type="dcterms:W3CDTF">2011-01-05T07:56:30Z</dcterms:modified>
  <cp:category/>
  <cp:version/>
  <cp:contentType/>
  <cp:contentStatus/>
</cp:coreProperties>
</file>